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Алготрейдинг\Статьи\Excel\000\Урок 2 Введение в функции\"/>
    </mc:Choice>
  </mc:AlternateContent>
  <bookViews>
    <workbookView xWindow="0" yWindow="0" windowWidth="28800" windowHeight="12435" tabRatio="659"/>
  </bookViews>
  <sheets>
    <sheet name="Исходные данные" sheetId="18" r:id="rId1"/>
    <sheet name="Таблицы" sheetId="20" r:id="rId2"/>
  </sheets>
  <definedNames>
    <definedName name="ВарЛот">Таблицы!$H$3:$H$5</definedName>
    <definedName name="ВарРасчЛот">'Исходные данные'!$C$9</definedName>
    <definedName name="ДанныеВпокупку" comment="ыфывфыа">#REF!</definedName>
    <definedName name="ДанныеВпродажу" comment="фыавфыва">#REF!</definedName>
    <definedName name="ДенегНаМЛ">'Исходные данные'!$C$12</definedName>
    <definedName name="Лот">#REF!</definedName>
    <definedName name="НачальныйДепозит">'Исходные данные'!$C$4</definedName>
    <definedName name="Позиция">'Исходные данные'!$C$5</definedName>
    <definedName name="Риск">'Исходные данные'!$C$11</definedName>
    <definedName name="СЛ">'Исходные данные'!$C$7</definedName>
    <definedName name="ТипПозиции">Таблицы!$B$3:$B$4</definedName>
    <definedName name="ТП">'Исходные данные'!$C$8</definedName>
    <definedName name="ФиксЛот">'Исходные данные'!$C$10</definedName>
    <definedName name="ЦенаВхода">'Исходные данные'!$C$6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8" l="1"/>
  <c r="G10" i="18"/>
  <c r="G11" i="18"/>
  <c r="G12" i="18"/>
  <c r="G13" i="18"/>
  <c r="G14" i="18"/>
  <c r="G15" i="18"/>
  <c r="G16" i="18"/>
  <c r="C16" i="18"/>
  <c r="C15" i="18"/>
  <c r="H9" i="18" s="1"/>
  <c r="C4" i="18"/>
  <c r="C17" i="18"/>
  <c r="B13" i="18"/>
  <c r="H10" i="18" l="1"/>
  <c r="I11" i="18" s="1"/>
  <c r="I10" i="18"/>
  <c r="C19" i="18"/>
  <c r="C18" i="18"/>
  <c r="C20" i="18" l="1"/>
</calcChain>
</file>

<file path=xl/sharedStrings.xml><?xml version="1.0" encoding="utf-8"?>
<sst xmlns="http://schemas.openxmlformats.org/spreadsheetml/2006/main" count="46" uniqueCount="42">
  <si>
    <t>Начальный депозит</t>
  </si>
  <si>
    <t>Значение</t>
  </si>
  <si>
    <t>Величина</t>
  </si>
  <si>
    <t>Цена входа</t>
  </si>
  <si>
    <t>Размер стоплосс в пунктах</t>
  </si>
  <si>
    <t>Размер тейкпрофит в пунктах</t>
  </si>
  <si>
    <t>Риск на сделку</t>
  </si>
  <si>
    <t>Лот</t>
  </si>
  <si>
    <t>Уровень тейкпрофита</t>
  </si>
  <si>
    <t>Уровень стоплосса</t>
  </si>
  <si>
    <t>Введите значения</t>
  </si>
  <si>
    <t>Направление позиции</t>
  </si>
  <si>
    <t>Покупка</t>
  </si>
  <si>
    <t>Продажа</t>
  </si>
  <si>
    <t>Характеристики позиции в покупку</t>
  </si>
  <si>
    <t>Характеристики позиции в продажу</t>
  </si>
  <si>
    <t>Возможный убыток</t>
  </si>
  <si>
    <t>Возможная прибыль</t>
  </si>
  <si>
    <t>Отношение прибыли к убытку</t>
  </si>
  <si>
    <t>Вариант расчета лота</t>
  </si>
  <si>
    <t>Фикс. лот</t>
  </si>
  <si>
    <t>Процент от депозита</t>
  </si>
  <si>
    <t>Денег на мин лот</t>
  </si>
  <si>
    <t>Фиксированный лот</t>
  </si>
  <si>
    <t>Денег на минимальный лот</t>
  </si>
  <si>
    <t>Столбец1</t>
  </si>
  <si>
    <t>Столбец2</t>
  </si>
  <si>
    <t>Укажите шаг</t>
  </si>
  <si>
    <t>Коэфф март</t>
  </si>
  <si>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</si>
  <si>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</si>
  <si>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</si>
  <si>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</si>
  <si>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</si>
  <si>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</si>
  <si>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</si>
  <si>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Цена</t>
  </si>
  <si>
    <t>Лоты</t>
  </si>
  <si>
    <t>Просадка</t>
  </si>
  <si>
    <t>Уровень 0</t>
  </si>
  <si>
    <t>Расчет сетки с мартингейлом</t>
  </si>
  <si>
    <t>Уровни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</si>
</sst>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$-409]* #,##0.00_ ;_-[$$-409]* \-#,##0.00\ ;_-[$$-409]* &quot;-&quot;??_ ;_-@_ "/>
    <numFmt numFmtId="165" formatCode="0.00000"/>
    <numFmt numFmtId="187" formatCode="[$$-409]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Georgia"/>
      <family val="1"/>
      <charset val="204"/>
    </font>
    <font>
      <sz val="11"/>
      <color theme="1"/>
      <name val="Georgia"/>
      <family val="1"/>
      <charset val="204"/>
    </font>
    <font>
      <b/>
      <sz val="12"/>
      <color theme="1"/>
      <name val="Georg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7" xfId="0" applyFill="1" applyBorder="1"/>
    <xf numFmtId="0" fontId="0" fillId="5" borderId="9" xfId="0" applyFill="1" applyBorder="1"/>
    <xf numFmtId="0" fontId="0" fillId="5" borderId="10" xfId="0" applyFill="1" applyBorder="1"/>
    <xf numFmtId="0" fontId="0" fillId="0" borderId="0" xfId="0" applyFill="1"/>
    <xf numFmtId="0" fontId="0" fillId="0" borderId="0" xfId="0" applyFill="1" applyBorder="1"/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4" fillId="5" borderId="3" xfId="0" applyFont="1" applyFill="1" applyBorder="1"/>
    <xf numFmtId="0" fontId="4" fillId="5" borderId="4" xfId="0" applyFont="1" applyFill="1" applyBorder="1"/>
    <xf numFmtId="0" fontId="4" fillId="5" borderId="6" xfId="0" applyFont="1" applyFill="1" applyBorder="1"/>
    <xf numFmtId="0" fontId="4" fillId="5" borderId="0" xfId="0" applyFont="1" applyFill="1" applyBorder="1"/>
    <xf numFmtId="0" fontId="4" fillId="0" borderId="0" xfId="1" applyFont="1" applyFill="1" applyBorder="1" applyAlignment="1"/>
    <xf numFmtId="0" fontId="4" fillId="5" borderId="0" xfId="0" applyFont="1" applyFill="1" applyBorder="1" applyAlignment="1"/>
    <xf numFmtId="0" fontId="5" fillId="4" borderId="1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3" fillId="0" borderId="0" xfId="1" applyFont="1" applyFill="1" applyBorder="1" applyAlignment="1"/>
    <xf numFmtId="187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9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2" fontId="3" fillId="0" borderId="0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/>
    <xf numFmtId="0" fontId="4" fillId="5" borderId="8" xfId="0" applyFont="1" applyFill="1" applyBorder="1" applyAlignment="1"/>
    <xf numFmtId="0" fontId="4" fillId="5" borderId="9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10" fontId="0" fillId="0" borderId="0" xfId="3" applyNumberFormat="1" applyFont="1" applyFill="1" applyBorder="1" applyAlignment="1">
      <alignment horizontal="center" vertical="center"/>
    </xf>
  </cellXfs>
  <cellStyles count="4">
    <cellStyle name="20% — акцент2" xfId="1" builtinId="34"/>
    <cellStyle name="Обычный" xfId="0" builtinId="0"/>
    <cellStyle name="Процентный" xfId="3" builtinId="5"/>
    <cellStyle name="Стиль 1" xfId="2"/>
  </cellStyles>
  <dxfs count="23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Georgia"/>
        <scheme val="none"/>
      </font>
    </dxf>
    <dxf>
      <font>
        <strike val="0"/>
        <outline val="0"/>
        <shadow val="0"/>
        <u val="none"/>
        <vertAlign val="baseline"/>
        <color theme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8" name="Таблица5" displayName="Таблица5" ref="B3:C12" totalsRowShown="0" headerRowDxfId="18" dataDxfId="17" headerRowCellStyle="20% — акцент2" dataCellStyle="20% — акцент2">
  <autoFilter ref="B3:C12"/>
  <tableColumns count="2">
    <tableColumn id="1" name="Величина" dataDxfId="9" dataCellStyle="20% — акцент2"/>
    <tableColumn id="2" name="Значение" dataDxfId="8" dataCellStyle="20% — акцент2"/>
  </tableColumns>
  <tableStyleInfo name="TableStyleMedium27" showFirstColumn="0" showLastColumn="0" showRowStripes="1" showColumnStripes="0"/>
</table>
</file>

<file path=xl/tables/table2.xml><?xml version="1.0" encoding="utf-8"?>
<table xmlns="http://schemas.openxmlformats.org/spreadsheetml/2006/main" id="1" name="РасчетПараметровРыночногоОрдера2" displayName="РасчетПараметровРыночногоОрдера2" ref="B14:C20" headerRowDxfId="20" dataDxfId="16" totalsRowDxfId="19" headerRowCellStyle="20% — акцент2" dataCellStyle="20% — акцент2">
  <autoFilter ref="B14:C20"/>
  <tableColumns count="2">
    <tableColumn id="1" name="Величина" totalsRowLabel="Уровень тейкпрофита" dataDxfId="7" totalsRowDxfId="22" dataCellStyle="20% — акцент2"/>
    <tableColumn id="2" name="Значение" totalsRowFunction="custom" dataDxfId="6" totalsRowDxfId="21" dataCellStyle="20% — акцент2">
      <totalsRowFormula>#REF!+#REF!/10000</totalsRowFormula>
    </tableColumn>
  </tableColumns>
  <tableStyleInfo name="TableStyleMedium27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F3:G5" totalsRowShown="0" headerRowDxfId="15" dataDxfId="14" headerRowBorderDxfId="12" tableBorderDxfId="13" totalsRowBorderDxfId="11">
  <autoFilter ref="F3:G5"/>
  <tableColumns count="2">
    <tableColumn id="1" name="Столбец1" dataDxfId="5"/>
    <tableColumn id="2" name="Столбец2" dataDxfId="4"/>
  </tableColumns>
  <tableStyleInfo name="TableStyleMedium27" showFirstColumn="0" showLastColumn="0" showRowStripes="1" showColumnStripes="0"/>
</table>
</file>

<file path=xl/tables/table4.xml><?xml version="1.0" encoding="utf-8"?>
<table xmlns="http://schemas.openxmlformats.org/spreadsheetml/2006/main" id="3" name="Таблица3" displayName="Таблица3" ref="F8:I16" totalsRowShown="0" headerRowDxfId="10">
  <autoFilter ref="F8:I16"/>
  <tableColumns count="4">
    <tableColumn id="1" name="Уровни" dataDxfId="3"/>
    <tableColumn id="2" name="Цена" dataDxfId="2">
      <calculatedColumnFormula>ЦенаВхода</calculatedColumnFormula>
    </tableColumn>
    <tableColumn id="3" name="Лоты" dataDxfId="1">
      <calculatedColumnFormula>C15</calculatedColumnFormula>
    </tableColumn>
    <tableColumn id="4" name="Просадка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вввв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145" zoomScaleNormal="145" workbookViewId="0">
      <selection activeCell="E9" sqref="E9"/>
    </sheetView>
  </sheetViews>
  <sheetFormatPr defaultRowHeight="15" x14ac:dyDescent="0.25"/>
  <cols>
    <col min="2" max="2" width="34.42578125" bestFit="1" customWidth="1"/>
    <col min="3" max="3" width="23.85546875" bestFit="1" customWidth="1"/>
    <col min="6" max="6" width="24.42578125" customWidth="1"/>
    <col min="7" max="7" width="23.42578125" customWidth="1"/>
    <col min="8" max="8" width="19.5703125" customWidth="1"/>
    <col min="9" max="9" width="17.5703125" customWidth="1"/>
  </cols>
  <sheetData>
    <row r="1" spans="1:16" ht="15.75" thickBot="1" x14ac:dyDescent="0.3">
      <c r="A1" s="11"/>
      <c r="B1" s="12"/>
      <c r="C1" s="12"/>
      <c r="D1" s="12"/>
      <c r="E1" s="12"/>
      <c r="F1" s="1"/>
      <c r="G1" s="1"/>
      <c r="H1" s="1"/>
      <c r="I1" s="1"/>
      <c r="J1" s="2"/>
    </row>
    <row r="2" spans="1:16" ht="16.5" thickBot="1" x14ac:dyDescent="0.3">
      <c r="A2" s="13"/>
      <c r="B2" s="17" t="s">
        <v>10</v>
      </c>
      <c r="C2" s="18"/>
      <c r="D2" s="14"/>
      <c r="E2" s="14"/>
      <c r="F2" s="33" t="s">
        <v>40</v>
      </c>
      <c r="G2" s="34"/>
      <c r="H2" s="34"/>
      <c r="I2" s="35"/>
      <c r="J2" s="4"/>
      <c r="K2" s="7"/>
      <c r="L2" s="7"/>
      <c r="M2" s="7"/>
      <c r="N2" s="7"/>
      <c r="O2" s="7"/>
      <c r="P2" s="7"/>
    </row>
    <row r="3" spans="1:16" x14ac:dyDescent="0.25">
      <c r="A3" s="13"/>
      <c r="B3" s="15" t="s">
        <v>2</v>
      </c>
      <c r="C3" s="15" t="s">
        <v>1</v>
      </c>
      <c r="D3" s="14"/>
      <c r="E3" s="14"/>
      <c r="F3" s="31" t="s">
        <v>25</v>
      </c>
      <c r="G3" s="31" t="s">
        <v>26</v>
      </c>
      <c r="H3" s="3"/>
      <c r="I3" s="3"/>
      <c r="J3" s="4"/>
      <c r="K3" s="7"/>
      <c r="L3" s="7"/>
      <c r="M3" s="7"/>
      <c r="N3" s="7"/>
      <c r="O3" s="7"/>
      <c r="P3" s="7"/>
    </row>
    <row r="4" spans="1:16" ht="15.75" x14ac:dyDescent="0.25">
      <c r="A4" s="13"/>
      <c r="B4" s="19" t="s">
        <v>0</v>
      </c>
      <c r="C4" s="20">
        <f>11000</f>
        <v>11000</v>
      </c>
      <c r="D4" s="14"/>
      <c r="E4" s="14"/>
      <c r="F4" s="31" t="s">
        <v>27</v>
      </c>
      <c r="G4" s="31">
        <v>10</v>
      </c>
      <c r="H4" s="3"/>
      <c r="I4" s="3"/>
      <c r="J4" s="4"/>
      <c r="K4" s="7"/>
      <c r="L4" s="7"/>
      <c r="M4" s="7"/>
      <c r="N4" s="7"/>
      <c r="O4" s="7"/>
      <c r="P4" s="7"/>
    </row>
    <row r="5" spans="1:16" ht="15.75" x14ac:dyDescent="0.25">
      <c r="A5" s="13"/>
      <c r="B5" s="19" t="s">
        <v>11</v>
      </c>
      <c r="C5" s="21" t="s">
        <v>13</v>
      </c>
      <c r="D5" s="14"/>
      <c r="E5" s="14"/>
      <c r="F5" s="31" t="s">
        <v>28</v>
      </c>
      <c r="G5" s="31">
        <v>1.6</v>
      </c>
      <c r="H5" s="3"/>
      <c r="I5" s="3"/>
      <c r="J5" s="4"/>
      <c r="K5" s="7"/>
      <c r="L5" s="7"/>
      <c r="M5" s="7"/>
      <c r="N5" s="7"/>
      <c r="O5" s="7"/>
      <c r="P5" s="7"/>
    </row>
    <row r="6" spans="1:16" ht="15.75" x14ac:dyDescent="0.25">
      <c r="A6" s="13"/>
      <c r="B6" s="19" t="s">
        <v>3</v>
      </c>
      <c r="C6" s="22">
        <v>1.2345299999999999</v>
      </c>
      <c r="D6" s="14"/>
      <c r="E6" s="14"/>
      <c r="F6" s="9"/>
      <c r="G6" s="9"/>
      <c r="H6" s="3"/>
      <c r="I6" s="3"/>
      <c r="J6" s="4"/>
      <c r="K6" s="7"/>
      <c r="L6" s="7"/>
      <c r="M6" s="7"/>
      <c r="N6" s="7"/>
      <c r="O6" s="7"/>
      <c r="P6" s="7"/>
    </row>
    <row r="7" spans="1:16" ht="15.75" x14ac:dyDescent="0.25">
      <c r="A7" s="13"/>
      <c r="B7" s="19" t="s">
        <v>4</v>
      </c>
      <c r="C7" s="23">
        <v>70</v>
      </c>
      <c r="D7" s="14"/>
      <c r="E7" s="14"/>
      <c r="F7" s="9"/>
      <c r="G7" s="9"/>
      <c r="H7" s="3"/>
      <c r="I7" s="3"/>
      <c r="J7" s="4"/>
      <c r="K7" s="7"/>
      <c r="L7" s="7"/>
      <c r="M7" s="7"/>
      <c r="N7" s="7"/>
      <c r="O7" s="7"/>
      <c r="P7" s="7"/>
    </row>
    <row r="8" spans="1:16" ht="15.75" x14ac:dyDescent="0.25">
      <c r="A8" s="13"/>
      <c r="B8" s="19" t="s">
        <v>5</v>
      </c>
      <c r="C8" s="23">
        <v>100</v>
      </c>
      <c r="D8" s="14"/>
      <c r="E8" s="14"/>
      <c r="F8" s="31" t="s">
        <v>41</v>
      </c>
      <c r="G8" s="31" t="s">
        <v>36</v>
      </c>
      <c r="H8" s="31" t="s">
        <v>37</v>
      </c>
      <c r="I8" s="31" t="s">
        <v>38</v>
      </c>
      <c r="J8" s="4"/>
      <c r="K8" s="7"/>
      <c r="L8" s="7"/>
      <c r="M8" s="7"/>
      <c r="N8" s="7"/>
      <c r="O8" s="7"/>
      <c r="P8" s="7"/>
    </row>
    <row r="9" spans="1:16" ht="15.75" x14ac:dyDescent="0.25">
      <c r="A9" s="13"/>
      <c r="B9" s="19" t="s">
        <v>19</v>
      </c>
      <c r="C9" s="23" t="s">
        <v>21</v>
      </c>
      <c r="D9" s="14"/>
      <c r="E9" s="14"/>
      <c r="F9" s="31" t="s">
        <v>39</v>
      </c>
      <c r="G9" s="32">
        <f>ЦенаВхода</f>
        <v>1.2345299999999999</v>
      </c>
      <c r="H9" s="36">
        <f t="shared" ref="H9:H16" si="0">C15</f>
        <v>0.47142857142857142</v>
      </c>
      <c r="I9" s="32">
        <v>0</v>
      </c>
      <c r="J9" s="4"/>
      <c r="K9" s="7"/>
      <c r="L9" s="7"/>
      <c r="M9" s="7"/>
      <c r="N9" s="7"/>
      <c r="O9" s="7"/>
      <c r="P9" s="7"/>
    </row>
    <row r="10" spans="1:16" ht="15.75" x14ac:dyDescent="0.25">
      <c r="A10" s="13"/>
      <c r="B10" s="19" t="s">
        <v>23</v>
      </c>
      <c r="C10" s="25">
        <v>0.1</v>
      </c>
      <c r="D10" s="14"/>
      <c r="E10" s="14"/>
      <c r="F10" s="31" t="s">
        <v>29</v>
      </c>
      <c r="G10" s="32">
        <f>ЦенаВхода</f>
        <v>1.2345299999999999</v>
      </c>
      <c r="H10" s="36">
        <f>H9*G5</f>
        <v>0.75428571428571434</v>
      </c>
      <c r="I10" s="37">
        <f>H9*G4*10/НачальныйДепозит</f>
        <v>4.2857142857142859E-3</v>
      </c>
      <c r="J10" s="4"/>
      <c r="K10" s="7"/>
      <c r="L10" s="7"/>
      <c r="M10" s="7"/>
      <c r="N10" s="7"/>
      <c r="O10" s="7"/>
      <c r="P10" s="7"/>
    </row>
    <row r="11" spans="1:16" ht="15.75" x14ac:dyDescent="0.25">
      <c r="A11" s="13"/>
      <c r="B11" s="19" t="s">
        <v>6</v>
      </c>
      <c r="C11" s="24">
        <v>0.03</v>
      </c>
      <c r="D11" s="14"/>
      <c r="E11" s="14"/>
      <c r="F11" s="31" t="s">
        <v>30</v>
      </c>
      <c r="G11" s="32">
        <f>ЦенаВхода</f>
        <v>1.2345299999999999</v>
      </c>
      <c r="H11" s="36"/>
      <c r="I11" s="37">
        <f>H10*G5*10/НачальныйДепозит</f>
        <v>1.0971428571428573E-3</v>
      </c>
      <c r="J11" s="4"/>
      <c r="K11" s="7"/>
      <c r="L11" s="7"/>
      <c r="M11" s="7"/>
      <c r="N11" s="7"/>
      <c r="O11" s="7"/>
      <c r="P11" s="7"/>
    </row>
    <row r="12" spans="1:16" ht="16.5" thickBot="1" x14ac:dyDescent="0.3">
      <c r="A12" s="13"/>
      <c r="B12" s="19" t="s">
        <v>24</v>
      </c>
      <c r="C12" s="20">
        <v>200</v>
      </c>
      <c r="D12" s="16"/>
      <c r="E12" s="16"/>
      <c r="F12" s="31" t="s">
        <v>31</v>
      </c>
      <c r="G12" s="32">
        <f>ЦенаВхода</f>
        <v>1.2345299999999999</v>
      </c>
      <c r="H12" s="36"/>
      <c r="I12" s="32"/>
      <c r="J12" s="4"/>
      <c r="K12" s="7"/>
      <c r="L12" s="7"/>
      <c r="M12" s="7"/>
      <c r="N12" s="7"/>
      <c r="O12" s="7"/>
      <c r="P12" s="7"/>
    </row>
    <row r="13" spans="1:16" ht="15" customHeight="1" thickBot="1" x14ac:dyDescent="0.3">
      <c r="A13" s="13"/>
      <c r="B13" s="17" t="str">
        <f>IF(Позиция=Таблицы!B3,Таблицы!B6,Таблицы!B7)</f>
        <v>Характеристики позиции в продажу</v>
      </c>
      <c r="C13" s="18"/>
      <c r="D13" s="16"/>
      <c r="E13" s="16"/>
      <c r="F13" s="31" t="s">
        <v>32</v>
      </c>
      <c r="G13" s="32">
        <f>ЦенаВхода</f>
        <v>1.2345299999999999</v>
      </c>
      <c r="H13" s="36"/>
      <c r="I13" s="32"/>
      <c r="J13" s="4"/>
      <c r="K13" s="7"/>
      <c r="L13" s="7"/>
      <c r="M13" s="7"/>
      <c r="N13" s="7"/>
      <c r="O13" s="7"/>
      <c r="P13" s="7"/>
    </row>
    <row r="14" spans="1:16" ht="15" customHeight="1" x14ac:dyDescent="0.25">
      <c r="A14" s="13"/>
      <c r="B14" s="15" t="s">
        <v>2</v>
      </c>
      <c r="C14" s="15" t="s">
        <v>1</v>
      </c>
      <c r="D14" s="16"/>
      <c r="E14" s="16"/>
      <c r="F14" s="31" t="s">
        <v>33</v>
      </c>
      <c r="G14" s="32">
        <f>ЦенаВхода</f>
        <v>1.2345299999999999</v>
      </c>
      <c r="H14" s="36"/>
      <c r="I14" s="32"/>
      <c r="J14" s="4"/>
      <c r="K14" s="7"/>
      <c r="L14" s="8"/>
      <c r="M14" s="8"/>
      <c r="N14" s="7"/>
      <c r="O14" s="7"/>
      <c r="P14" s="7"/>
    </row>
    <row r="15" spans="1:16" ht="15" customHeight="1" x14ac:dyDescent="0.25">
      <c r="A15" s="13"/>
      <c r="B15" s="19" t="s">
        <v>7</v>
      </c>
      <c r="C15" s="27">
        <f>IF(ВарРасчЛот=Таблицы!H3,ФиксЛот,IF(ВарРасчЛот=Таблицы!H4,IFERROR(НачальныйДепозит*Риск/(СЛ*10),"Введите СЛ!"),ROUND(НачальныйДепозит/ДенегНаМЛ*0.01,2)))</f>
        <v>0.47142857142857142</v>
      </c>
      <c r="D15" s="16"/>
      <c r="E15" s="16"/>
      <c r="F15" s="31" t="s">
        <v>34</v>
      </c>
      <c r="G15" s="32">
        <f>ЦенаВхода</f>
        <v>1.2345299999999999</v>
      </c>
      <c r="H15" s="36"/>
      <c r="I15" s="32"/>
      <c r="J15" s="4"/>
      <c r="K15" s="7"/>
      <c r="L15" s="8"/>
      <c r="M15" s="8"/>
      <c r="N15" s="7"/>
      <c r="O15" s="7"/>
      <c r="P15" s="7"/>
    </row>
    <row r="16" spans="1:16" ht="15" customHeight="1" x14ac:dyDescent="0.25">
      <c r="A16" s="13"/>
      <c r="B16" s="19" t="s">
        <v>8</v>
      </c>
      <c r="C16" s="25">
        <f>IF(Позиция=Таблицы!B3,IF(ТП=0,"Введите ТП",ЦенаВхода+ТП/10000),IFERROR(ЦенаВхода-ТП/10000,"Ошибка в вычислениях"))</f>
        <v>1.2245299999999999</v>
      </c>
      <c r="D16" s="16"/>
      <c r="E16" s="16"/>
      <c r="F16" s="31" t="s">
        <v>35</v>
      </c>
      <c r="G16" s="32">
        <f>ЦенаВхода</f>
        <v>1.2345299999999999</v>
      </c>
      <c r="H16" s="36"/>
      <c r="I16" s="32"/>
      <c r="J16" s="4"/>
      <c r="K16" s="7"/>
      <c r="L16" s="8"/>
      <c r="M16" s="8"/>
      <c r="N16" s="7"/>
      <c r="O16" s="7"/>
      <c r="P16" s="7"/>
    </row>
    <row r="17" spans="1:16" ht="15" customHeight="1" x14ac:dyDescent="0.25">
      <c r="A17" s="13"/>
      <c r="B17" s="19" t="s">
        <v>9</v>
      </c>
      <c r="C17" s="25">
        <f>IF(Позиция=Таблицы!B3,IFERROR(ЦенаВхода-СЛ/10000,"Ошибка в вычислениях"),IFERROR(ЦенаВхода+СЛ/10000,"Ошибка в вычислениях"))</f>
        <v>1.2415299999999998</v>
      </c>
      <c r="D17" s="16"/>
      <c r="E17" s="16"/>
      <c r="F17" s="10"/>
      <c r="G17" s="3"/>
      <c r="H17" s="3"/>
      <c r="I17" s="3"/>
      <c r="J17" s="4"/>
      <c r="K17" s="7"/>
      <c r="L17" s="7"/>
      <c r="M17" s="7"/>
      <c r="N17" s="7"/>
      <c r="O17" s="7"/>
      <c r="P17" s="7"/>
    </row>
    <row r="18" spans="1:16" ht="15" customHeight="1" x14ac:dyDescent="0.25">
      <c r="A18" s="13"/>
      <c r="B18" s="19" t="s">
        <v>16</v>
      </c>
      <c r="C18" s="20">
        <f>СЛ*10*C15</f>
        <v>330</v>
      </c>
      <c r="D18" s="14"/>
      <c r="E18" s="14"/>
      <c r="F18" s="3"/>
      <c r="G18" s="3"/>
      <c r="H18" s="3"/>
      <c r="I18" s="3"/>
      <c r="J18" s="4"/>
      <c r="K18" s="7"/>
      <c r="L18" s="7"/>
      <c r="M18" s="7"/>
      <c r="N18" s="7"/>
      <c r="O18" s="7"/>
      <c r="P18" s="7"/>
    </row>
    <row r="19" spans="1:16" ht="15" customHeight="1" x14ac:dyDescent="0.25">
      <c r="A19" s="13"/>
      <c r="B19" s="19" t="s">
        <v>17</v>
      </c>
      <c r="C19" s="20">
        <f>ТП*10*C15</f>
        <v>471.42857142857144</v>
      </c>
      <c r="D19" s="14"/>
      <c r="E19" s="14"/>
      <c r="F19" s="3"/>
      <c r="G19" s="3"/>
      <c r="H19" s="3"/>
      <c r="I19" s="3"/>
      <c r="J19" s="4"/>
      <c r="K19" s="7"/>
      <c r="L19" s="7"/>
      <c r="M19" s="7"/>
      <c r="N19" s="7"/>
      <c r="O19" s="7"/>
      <c r="P19" s="7"/>
    </row>
    <row r="20" spans="1:16" ht="15" customHeight="1" x14ac:dyDescent="0.25">
      <c r="A20" s="13"/>
      <c r="B20" s="19" t="s">
        <v>18</v>
      </c>
      <c r="C20" s="26">
        <f>C19/C18</f>
        <v>1.4285714285714286</v>
      </c>
      <c r="D20" s="14"/>
      <c r="E20" s="14"/>
      <c r="F20" s="3"/>
      <c r="G20" s="3"/>
      <c r="H20" s="3"/>
      <c r="I20" s="3"/>
      <c r="J20" s="4"/>
      <c r="K20" s="7"/>
      <c r="L20" s="7"/>
      <c r="M20" s="7"/>
      <c r="N20" s="7"/>
      <c r="O20" s="7"/>
      <c r="P20" s="7"/>
    </row>
    <row r="21" spans="1:16" x14ac:dyDescent="0.25">
      <c r="A21" s="28"/>
      <c r="B21" s="16"/>
      <c r="C21" s="16"/>
      <c r="D21" s="16"/>
      <c r="E21" s="16"/>
      <c r="F21" s="16"/>
      <c r="G21" s="3"/>
      <c r="H21" s="3"/>
      <c r="I21" s="3"/>
      <c r="J21" s="4"/>
      <c r="K21" s="7"/>
      <c r="L21" s="7"/>
      <c r="M21" s="7"/>
      <c r="N21" s="7"/>
      <c r="O21" s="7"/>
      <c r="P21" s="7"/>
    </row>
    <row r="22" spans="1:16" x14ac:dyDescent="0.25">
      <c r="A22" s="28"/>
      <c r="B22" s="16"/>
      <c r="C22" s="16"/>
      <c r="D22" s="16"/>
      <c r="E22" s="16"/>
      <c r="F22" s="16"/>
      <c r="G22" s="3"/>
      <c r="H22" s="3"/>
      <c r="I22" s="3"/>
      <c r="J22" s="4"/>
      <c r="K22" s="7"/>
      <c r="L22" s="7"/>
      <c r="M22" s="7"/>
      <c r="N22" s="7"/>
      <c r="O22" s="7"/>
      <c r="P22" s="7"/>
    </row>
    <row r="23" spans="1:16" ht="15.75" thickBot="1" x14ac:dyDescent="0.3">
      <c r="A23" s="29"/>
      <c r="B23" s="30"/>
      <c r="C23" s="30"/>
      <c r="D23" s="30"/>
      <c r="E23" s="30"/>
      <c r="F23" s="30"/>
      <c r="G23" s="5"/>
      <c r="H23" s="5"/>
      <c r="I23" s="5"/>
      <c r="J23" s="6"/>
      <c r="K23" s="7"/>
      <c r="L23" s="7"/>
      <c r="M23" s="7"/>
      <c r="N23" s="7"/>
      <c r="O23" s="7"/>
      <c r="P23" s="7"/>
    </row>
    <row r="24" spans="1:16" x14ac:dyDescent="0.25"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H25" s="7"/>
      <c r="I25" s="7"/>
      <c r="J25" s="7"/>
      <c r="K25" s="7"/>
      <c r="L25" s="7"/>
      <c r="M25" s="7"/>
      <c r="N25" s="7"/>
      <c r="O25" s="7"/>
      <c r="P25" s="7"/>
    </row>
  </sheetData>
  <mergeCells count="3">
    <mergeCell ref="F2:I2"/>
    <mergeCell ref="B2:C2"/>
    <mergeCell ref="B13:C13"/>
  </mergeCells>
  <dataValidations count="2">
    <dataValidation type="list" allowBlank="1" showInputMessage="1" showErrorMessage="1" sqref="C5">
      <formula1>ТипПозиции</formula1>
    </dataValidation>
    <dataValidation type="list" allowBlank="1" showInputMessage="1" showErrorMessage="1" sqref="C9">
      <formula1>ВарЛот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"/>
  <sheetViews>
    <sheetView workbookViewId="0">
      <selection activeCell="H3" sqref="H3:H5"/>
    </sheetView>
  </sheetViews>
  <sheetFormatPr defaultRowHeight="15" x14ac:dyDescent="0.25"/>
  <cols>
    <col min="2" max="2" width="10.42578125" bestFit="1" customWidth="1"/>
  </cols>
  <sheetData>
    <row r="3" spans="2:8" x14ac:dyDescent="0.25">
      <c r="B3" t="s">
        <v>12</v>
      </c>
      <c r="H3" t="s">
        <v>20</v>
      </c>
    </row>
    <row r="4" spans="2:8" x14ac:dyDescent="0.25">
      <c r="B4" t="s">
        <v>13</v>
      </c>
      <c r="H4" t="s">
        <v>21</v>
      </c>
    </row>
    <row r="5" spans="2:8" x14ac:dyDescent="0.25">
      <c r="H5" t="s">
        <v>22</v>
      </c>
    </row>
    <row r="6" spans="2:8" x14ac:dyDescent="0.25">
      <c r="B6" t="s">
        <v>14</v>
      </c>
    </row>
    <row r="7" spans="2:8" x14ac:dyDescent="0.25">
      <c r="B7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Исходные данные</vt:lpstr>
      <vt:lpstr>Таблицы</vt:lpstr>
      <vt:lpstr>ВарЛот</vt:lpstr>
      <vt:lpstr>ВарРасчЛот</vt:lpstr>
      <vt:lpstr>ДенегНаМЛ</vt:lpstr>
      <vt:lpstr>НачальныйДепозит</vt:lpstr>
      <vt:lpstr>Позиция</vt:lpstr>
      <vt:lpstr>Риск</vt:lpstr>
      <vt:lpstr>СЛ</vt:lpstr>
      <vt:lpstr>ТипПозиции</vt:lpstr>
      <vt:lpstr>ТП</vt:lpstr>
      <vt:lpstr>ФиксЛот</vt:lpstr>
      <vt:lpstr>ЦенаВхода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выа</dc:title>
  <dc:creator>Silentspec</dc:creator>
  <cp:keywords>фы</cp:keywords>
  <cp:lastModifiedBy>Silentspec</cp:lastModifiedBy>
  <dcterms:created xsi:type="dcterms:W3CDTF">2016-12-22T06:19:44Z</dcterms:created>
  <dcterms:modified xsi:type="dcterms:W3CDTF">2016-12-27T13:45:13Z</dcterms:modified>
  <cp:category>фыва</cp:category>
</cp:coreProperties>
</file>