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Регби\Формы документов\"/>
    </mc:Choice>
  </mc:AlternateContent>
  <xr:revisionPtr revIDLastSave="0" documentId="13_ncr:1_{DFAFC911-4888-4BFC-A706-642ADA6ED66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Информация - ЗАПОЛНИТЬ" sheetId="1" r:id="rId1"/>
    <sheet name="Список - ЗАПОЛНИТЬ" sheetId="3" r:id="rId2"/>
    <sheet name="Титульный лист - ПЕЧАТЬ" sheetId="2" r:id="rId3"/>
    <sheet name="Заявочный лист - ПЕЧАТЬ" sheetId="4" r:id="rId4"/>
  </sheets>
  <definedNames>
    <definedName name="адм">'Информация - ЗАПОЛНИТЬ'!$D$4:$I$14</definedName>
    <definedName name="адм_долж">'Информация - ЗАПОЛНИТЬ'!$F$4:$F$14</definedName>
    <definedName name="адм_почта">'Информация - ЗАПОЛНИТЬ'!$I$4:$I$14</definedName>
    <definedName name="адм_тел">'Информация - ЗАПОЛНИТЬ'!$H$4:$H$14</definedName>
    <definedName name="адм_ФИО">'Информация - ЗАПОЛНИТЬ'!$G$4:$G$14</definedName>
    <definedName name="возр_кат">'Информация - ЗАПОЛНИТЬ'!#REF!</definedName>
    <definedName name="ДатаРожд">'Список - ЗАПОЛНИТЬ'!$D:$D</definedName>
    <definedName name="девушки">'Информация - ЗАПОЛНИТЬ'!#REF!</definedName>
    <definedName name="документ">'Список - ЗАПОЛНИТЬ'!$H:$H</definedName>
    <definedName name="_xlnm.Print_Titles" localSheetId="3">'Заявочный лист - ПЕЧАТЬ'!$1:$3</definedName>
    <definedName name="клуб">'Информация - ЗАПОЛНИТЬ'!$B$3</definedName>
    <definedName name="клуб_адрес">'Информация - ЗАПОЛНИТЬ'!$B$6</definedName>
    <definedName name="клуб_город">'Информация - ЗАПОЛНИТЬ'!$B$5</definedName>
    <definedName name="клуб_почта">'Информация - ЗАПОЛНИТЬ'!$B$8</definedName>
    <definedName name="клуб_сайт">'Информация - ЗАПОЛНИТЬ'!$B$9</definedName>
    <definedName name="клуб_сокр">'Информация - ЗАПОЛНИТЬ'!$B$4</definedName>
    <definedName name="клуб_тел">'Информация - ЗАПОЛНИТЬ'!$B$7</definedName>
    <definedName name="код_турнира">'Информация - ЗАПОЛНИТЬ'!$K$3:$K$5</definedName>
    <definedName name="ком_возраст">'Информация - ЗАПОЛНИТЬ'!$B$14</definedName>
    <definedName name="ком_пол">'Информация - ЗАПОЛНИТЬ'!$B$13</definedName>
    <definedName name="команда">'Информация - ЗАПОЛНИТЬ'!$B$12</definedName>
    <definedName name="лиц">'Список - ЗАПОЛНИТЬ'!$G:$G</definedName>
    <definedName name="полис">'Список - ЗАПОЛНИТЬ'!$I:$I</definedName>
    <definedName name="порядок">'Список - ЗАПОЛНИТЬ'!$K:$K</definedName>
    <definedName name="разряд">'Список - ЗАПОЛНИТЬ'!$E:$E</definedName>
    <definedName name="соревн_сезон">'Информация - ЗАПОЛНИТЬ'!$B$17</definedName>
    <definedName name="соревнование">'Информация - ЗАПОЛНИТЬ'!$B$16</definedName>
    <definedName name="турнир">'Титульный лист - ПЕЧАТЬ'!$E$11</definedName>
    <definedName name="турниры">'Информация - ЗАПОЛНИТЬ'!$K$3:$L$5</definedName>
    <definedName name="ФИО">'Список - ЗАПОЛНИТЬ'!$J:$J</definedName>
    <definedName name="юниоры">'Информация - ЗАПОЛНИТЬ'!#REF!</definedName>
    <definedName name="юноши">'Информация - ЗАПОЛНИТЬ'!#REF!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A1" i="4" s="1"/>
  <c r="J9" i="2"/>
  <c r="J2" i="3" l="1"/>
  <c r="J3" i="3"/>
  <c r="J4" i="3"/>
  <c r="J5" i="3"/>
  <c r="K4" i="3" l="1"/>
  <c r="K3" i="3"/>
  <c r="K2" i="3"/>
  <c r="A30" i="4" s="1"/>
  <c r="K5" i="3"/>
  <c r="D4" i="1"/>
  <c r="D5" i="1" s="1"/>
  <c r="D6" i="1" s="1"/>
  <c r="D7" i="1" s="1"/>
  <c r="D8" i="1" s="1"/>
  <c r="D9" i="1" s="1"/>
  <c r="E10" i="2"/>
  <c r="J11" i="2"/>
  <c r="A14" i="4"/>
  <c r="A55" i="4"/>
  <c r="A29" i="4"/>
  <c r="A28" i="4"/>
  <c r="A49" i="4"/>
  <c r="A22" i="4"/>
  <c r="A59" i="4"/>
  <c r="A44" i="4"/>
  <c r="A43" i="4"/>
  <c r="A19" i="4"/>
  <c r="A18" i="4"/>
  <c r="A52" i="4"/>
  <c r="A51" i="4"/>
  <c r="A11" i="4"/>
  <c r="A10" i="4"/>
  <c r="A46" i="4"/>
  <c r="A13" i="4"/>
  <c r="A36" i="4"/>
  <c r="A9" i="4"/>
  <c r="A53" i="4"/>
  <c r="A4" i="4"/>
  <c r="A57" i="4"/>
  <c r="A40" i="4"/>
  <c r="A6" i="4"/>
  <c r="A35" i="4"/>
  <c r="A25" i="4"/>
  <c r="A48" i="4"/>
  <c r="A47" i="4"/>
  <c r="A38" i="4"/>
  <c r="A27" i="4"/>
  <c r="A33" i="4"/>
  <c r="A32" i="4"/>
  <c r="A5" i="4"/>
  <c r="A42" i="4"/>
  <c r="A41" i="4"/>
  <c r="A26" i="4"/>
  <c r="A21" i="4"/>
  <c r="A15" i="4"/>
  <c r="F15" i="4" s="1"/>
  <c r="A20" i="4"/>
  <c r="A54" i="4"/>
  <c r="A34" i="4"/>
  <c r="A16" i="4"/>
  <c r="A50" i="4"/>
  <c r="A8" i="4"/>
  <c r="A7" i="4"/>
  <c r="E9" i="2"/>
  <c r="J2" i="2"/>
  <c r="J3" i="2"/>
  <c r="J4" i="2"/>
  <c r="J5" i="2"/>
  <c r="J6" i="2"/>
  <c r="J7" i="2"/>
  <c r="C15" i="4"/>
  <c r="D15" i="4"/>
  <c r="G15" i="4"/>
  <c r="B21" i="4"/>
  <c r="E21" i="4"/>
  <c r="D21" i="4"/>
  <c r="F21" i="4"/>
  <c r="C21" i="4"/>
  <c r="G21" i="4"/>
  <c r="B13" i="4"/>
  <c r="F13" i="4"/>
  <c r="E13" i="4"/>
  <c r="G13" i="4"/>
  <c r="C13" i="4"/>
  <c r="D13" i="4"/>
  <c r="D8" i="4"/>
  <c r="B8" i="4"/>
  <c r="E8" i="4"/>
  <c r="G8" i="4"/>
  <c r="F8" i="4"/>
  <c r="C8" i="4"/>
  <c r="F26" i="4"/>
  <c r="B26" i="4"/>
  <c r="D26" i="4"/>
  <c r="E26" i="4"/>
  <c r="G26" i="4"/>
  <c r="C26" i="4"/>
  <c r="C47" i="4"/>
  <c r="B47" i="4"/>
  <c r="G47" i="4"/>
  <c r="D47" i="4"/>
  <c r="F47" i="4"/>
  <c r="E47" i="4"/>
  <c r="E57" i="4"/>
  <c r="D57" i="4"/>
  <c r="C57" i="4"/>
  <c r="B57" i="4"/>
  <c r="G57" i="4"/>
  <c r="F57" i="4"/>
  <c r="B46" i="4"/>
  <c r="D46" i="4"/>
  <c r="G46" i="4"/>
  <c r="E46" i="4"/>
  <c r="C46" i="4"/>
  <c r="F46" i="4"/>
  <c r="G19" i="4"/>
  <c r="F19" i="4"/>
  <c r="C19" i="4"/>
  <c r="E19" i="4"/>
  <c r="D19" i="4"/>
  <c r="B19" i="4"/>
  <c r="E49" i="4"/>
  <c r="B49" i="4"/>
  <c r="D49" i="4"/>
  <c r="F49" i="4"/>
  <c r="G49" i="4"/>
  <c r="C49" i="4"/>
  <c r="F50" i="4"/>
  <c r="E50" i="4"/>
  <c r="C50" i="4"/>
  <c r="D50" i="4"/>
  <c r="B50" i="4"/>
  <c r="G50" i="4"/>
  <c r="E41" i="4"/>
  <c r="F41" i="4"/>
  <c r="B41" i="4"/>
  <c r="D41" i="4"/>
  <c r="C41" i="4"/>
  <c r="G41" i="4"/>
  <c r="D48" i="4"/>
  <c r="B48" i="4"/>
  <c r="G48" i="4"/>
  <c r="C48" i="4"/>
  <c r="E48" i="4"/>
  <c r="F48" i="4"/>
  <c r="C4" i="4"/>
  <c r="E4" i="4"/>
  <c r="F4" i="4"/>
  <c r="D4" i="4"/>
  <c r="G4" i="4"/>
  <c r="B4" i="4"/>
  <c r="G10" i="4"/>
  <c r="B10" i="4"/>
  <c r="E10" i="4"/>
  <c r="C10" i="4"/>
  <c r="D10" i="4"/>
  <c r="F10" i="4"/>
  <c r="G43" i="4"/>
  <c r="B43" i="4"/>
  <c r="C43" i="4"/>
  <c r="F43" i="4"/>
  <c r="E43" i="4"/>
  <c r="D43" i="4"/>
  <c r="C28" i="4"/>
  <c r="F28" i="4"/>
  <c r="G28" i="4"/>
  <c r="D28" i="4"/>
  <c r="B28" i="4"/>
  <c r="E28" i="4"/>
  <c r="B38" i="4"/>
  <c r="G38" i="4"/>
  <c r="C38" i="4"/>
  <c r="E38" i="4"/>
  <c r="F38" i="4"/>
  <c r="D38" i="4"/>
  <c r="G18" i="4"/>
  <c r="D18" i="4"/>
  <c r="E18" i="4"/>
  <c r="B18" i="4"/>
  <c r="F18" i="4"/>
  <c r="C18" i="4"/>
  <c r="D16" i="4"/>
  <c r="C16" i="4"/>
  <c r="E16" i="4"/>
  <c r="G16" i="4"/>
  <c r="B16" i="4"/>
  <c r="F16" i="4"/>
  <c r="E25" i="4"/>
  <c r="B25" i="4"/>
  <c r="C25" i="4"/>
  <c r="F25" i="4"/>
  <c r="D25" i="4"/>
  <c r="G25" i="4"/>
  <c r="G11" i="4"/>
  <c r="E11" i="4"/>
  <c r="B11" i="4"/>
  <c r="D11" i="4"/>
  <c r="C11" i="4"/>
  <c r="F11" i="4"/>
  <c r="E44" i="4"/>
  <c r="G44" i="4"/>
  <c r="B44" i="4"/>
  <c r="F44" i="4"/>
  <c r="C44" i="4"/>
  <c r="D44" i="4"/>
  <c r="B29" i="4"/>
  <c r="F29" i="4"/>
  <c r="C29" i="4"/>
  <c r="G29" i="4"/>
  <c r="E29" i="4"/>
  <c r="D29" i="4"/>
  <c r="F34" i="4"/>
  <c r="D34" i="4"/>
  <c r="C34" i="4"/>
  <c r="G34" i="4"/>
  <c r="B34" i="4"/>
  <c r="E34" i="4"/>
  <c r="B5" i="4"/>
  <c r="G5" i="4"/>
  <c r="C5" i="4"/>
  <c r="F5" i="4"/>
  <c r="E5" i="4"/>
  <c r="D5" i="4"/>
  <c r="G27" i="4"/>
  <c r="F27" i="4"/>
  <c r="D27" i="4"/>
  <c r="E27" i="4"/>
  <c r="B27" i="4"/>
  <c r="C27" i="4"/>
  <c r="C7" i="4"/>
  <c r="G7" i="4"/>
  <c r="F7" i="4"/>
  <c r="D7" i="4"/>
  <c r="B7" i="4"/>
  <c r="E7" i="4"/>
  <c r="D40" i="4"/>
  <c r="F40" i="4"/>
  <c r="B40" i="4"/>
  <c r="E40" i="4"/>
  <c r="C40" i="4"/>
  <c r="G40" i="4"/>
  <c r="F42" i="4"/>
  <c r="E42" i="4"/>
  <c r="C42" i="4"/>
  <c r="B42" i="4"/>
  <c r="D42" i="4"/>
  <c r="G42" i="4"/>
  <c r="B53" i="4"/>
  <c r="G53" i="4"/>
  <c r="C53" i="4"/>
  <c r="D53" i="4"/>
  <c r="F53" i="4"/>
  <c r="E53" i="4"/>
  <c r="B54" i="4"/>
  <c r="F54" i="4"/>
  <c r="D54" i="4"/>
  <c r="C54" i="4"/>
  <c r="E54" i="4"/>
  <c r="G54" i="4"/>
  <c r="D32" i="4"/>
  <c r="B32" i="4"/>
  <c r="C32" i="4"/>
  <c r="E32" i="4"/>
  <c r="G32" i="4"/>
  <c r="F32" i="4"/>
  <c r="G35" i="4"/>
  <c r="C35" i="4"/>
  <c r="E35" i="4"/>
  <c r="B35" i="4"/>
  <c r="D35" i="4"/>
  <c r="F35" i="4"/>
  <c r="E9" i="4"/>
  <c r="D9" i="4"/>
  <c r="G9" i="4"/>
  <c r="F9" i="4"/>
  <c r="B9" i="4"/>
  <c r="C9" i="4"/>
  <c r="G51" i="4"/>
  <c r="E51" i="4"/>
  <c r="C51" i="4"/>
  <c r="B51" i="4"/>
  <c r="F51" i="4"/>
  <c r="D51" i="4"/>
  <c r="G59" i="4"/>
  <c r="F59" i="4"/>
  <c r="D59" i="4"/>
  <c r="C59" i="4"/>
  <c r="B59" i="4"/>
  <c r="E59" i="4"/>
  <c r="C55" i="4"/>
  <c r="G55" i="4"/>
  <c r="E55" i="4"/>
  <c r="D55" i="4"/>
  <c r="F55" i="4"/>
  <c r="B55" i="4"/>
  <c r="C20" i="4"/>
  <c r="B20" i="4"/>
  <c r="E20" i="4"/>
  <c r="F20" i="4"/>
  <c r="G20" i="4"/>
  <c r="D20" i="4"/>
  <c r="E33" i="4"/>
  <c r="C33" i="4"/>
  <c r="G33" i="4"/>
  <c r="F33" i="4"/>
  <c r="D33" i="4"/>
  <c r="B33" i="4"/>
  <c r="B6" i="4"/>
  <c r="D6" i="4"/>
  <c r="G6" i="4"/>
  <c r="C6" i="4"/>
  <c r="F6" i="4"/>
  <c r="E6" i="4"/>
  <c r="B36" i="4"/>
  <c r="D36" i="4"/>
  <c r="F36" i="4"/>
  <c r="G36" i="4"/>
  <c r="E36" i="4"/>
  <c r="C36" i="4"/>
  <c r="G52" i="4"/>
  <c r="B52" i="4"/>
  <c r="E52" i="4"/>
  <c r="C52" i="4"/>
  <c r="F52" i="4"/>
  <c r="D52" i="4"/>
  <c r="B22" i="4"/>
  <c r="D22" i="4"/>
  <c r="F22" i="4"/>
  <c r="E22" i="4"/>
  <c r="C22" i="4"/>
  <c r="G22" i="4"/>
  <c r="B14" i="4"/>
  <c r="E14" i="4"/>
  <c r="C14" i="4"/>
  <c r="G14" i="4"/>
  <c r="D14" i="4"/>
  <c r="F14" i="4"/>
  <c r="D10" i="1" l="1"/>
  <c r="D11" i="1" s="1"/>
  <c r="D12" i="1" s="1"/>
  <c r="D13" i="1" s="1"/>
  <c r="D14" i="1" s="1"/>
  <c r="E30" i="4"/>
  <c r="F30" i="4"/>
  <c r="C30" i="4"/>
  <c r="D30" i="4"/>
  <c r="G30" i="4"/>
  <c r="B30" i="4"/>
  <c r="A39" i="4"/>
  <c r="A45" i="4"/>
  <c r="A17" i="4"/>
  <c r="A23" i="4"/>
  <c r="A12" i="4"/>
  <c r="L4" i="3"/>
  <c r="A24" i="4"/>
  <c r="L5" i="3"/>
  <c r="L2" i="3"/>
  <c r="L3" i="3"/>
  <c r="A56" i="4"/>
  <c r="A31" i="4"/>
  <c r="A37" i="4"/>
  <c r="A58" i="4"/>
  <c r="E15" i="4"/>
  <c r="B15" i="4"/>
  <c r="B64" i="4" l="1"/>
  <c r="E64" i="4"/>
  <c r="C64" i="4"/>
  <c r="G64" i="4"/>
  <c r="B67" i="4"/>
  <c r="C45" i="4"/>
  <c r="B45" i="4"/>
  <c r="E45" i="4"/>
  <c r="F45" i="4"/>
  <c r="G45" i="4"/>
  <c r="D45" i="4"/>
  <c r="E66" i="4"/>
  <c r="G65" i="4"/>
  <c r="B66" i="4"/>
  <c r="G39" i="4"/>
  <c r="B39" i="4"/>
  <c r="D39" i="4"/>
  <c r="C39" i="4"/>
  <c r="E39" i="4"/>
  <c r="F39" i="4"/>
  <c r="G66" i="4"/>
  <c r="C65" i="4"/>
  <c r="B69" i="4"/>
  <c r="B56" i="4"/>
  <c r="C56" i="4"/>
  <c r="F56" i="4"/>
  <c r="E56" i="4"/>
  <c r="G56" i="4"/>
  <c r="D56" i="4"/>
  <c r="E67" i="4"/>
  <c r="E69" i="4"/>
  <c r="B65" i="4"/>
  <c r="F24" i="4"/>
  <c r="D24" i="4"/>
  <c r="B24" i="4"/>
  <c r="E24" i="4"/>
  <c r="C24" i="4"/>
  <c r="G24" i="4"/>
  <c r="G67" i="4"/>
  <c r="C58" i="4"/>
  <c r="D58" i="4"/>
  <c r="F58" i="4"/>
  <c r="B58" i="4"/>
  <c r="G58" i="4"/>
  <c r="E58" i="4"/>
  <c r="C68" i="4"/>
  <c r="B68" i="4"/>
  <c r="C12" i="4"/>
  <c r="B12" i="4"/>
  <c r="E12" i="4"/>
  <c r="F12" i="4"/>
  <c r="G12" i="4"/>
  <c r="D12" i="4"/>
  <c r="G69" i="4"/>
  <c r="C66" i="4"/>
  <c r="G68" i="4"/>
  <c r="E65" i="4"/>
  <c r="D37" i="4"/>
  <c r="C37" i="4"/>
  <c r="G37" i="4"/>
  <c r="B37" i="4"/>
  <c r="F37" i="4"/>
  <c r="E37" i="4"/>
  <c r="G31" i="4"/>
  <c r="C31" i="4"/>
  <c r="D31" i="4"/>
  <c r="F31" i="4"/>
  <c r="B31" i="4"/>
  <c r="E31" i="4"/>
  <c r="B23" i="4"/>
  <c r="C23" i="4"/>
  <c r="F23" i="4"/>
  <c r="E23" i="4"/>
  <c r="G23" i="4"/>
  <c r="D23" i="4"/>
  <c r="C67" i="4"/>
  <c r="C69" i="4"/>
  <c r="F17" i="4"/>
  <c r="B17" i="4"/>
  <c r="G17" i="4"/>
  <c r="E17" i="4"/>
  <c r="D17" i="4"/>
  <c r="C17" i="4"/>
  <c r="E6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Как команда будет указана в турнирной таблице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Выбрать из списка - кнопка справа от ячейки</t>
        </r>
      </text>
    </comment>
    <comment ref="B16" authorId="0" shapeId="0" xr:uid="{A45F1BC1-77DD-49BF-A928-B2DD761DF024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Выбрать из списка - кнопка справа от ячейки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Номер лицензии на сайте www.rugbymoscow.ru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K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Вставьте в это поле логотип своего клуба.</t>
        </r>
      </text>
    </comment>
    <comment ref="L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На этом листе НИЧЕГО не заполяйте, все данные автоматическим переносятся из соответствующих источников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ФРМ:</t>
        </r>
        <r>
          <rPr>
            <sz val="9"/>
            <color indexed="81"/>
            <rFont val="Tahoma"/>
            <family val="2"/>
            <charset val="204"/>
          </rPr>
          <t xml:space="preserve">
Перед печатью Заявочного листа - скрыть (не удалять !!!) строки, выделенные желтым.
Выделить строки, нажать правую кнопку мыши, выбрать "скрыть"</t>
        </r>
      </text>
    </comment>
  </commentList>
</comments>
</file>

<file path=xl/sharedStrings.xml><?xml version="1.0" encoding="utf-8"?>
<sst xmlns="http://schemas.openxmlformats.org/spreadsheetml/2006/main" count="123" uniqueCount="107">
  <si>
    <t>Федерация регби в городе Москве</t>
  </si>
  <si>
    <t>Региональная общественная организация</t>
  </si>
  <si>
    <t>Клуб (сокращ.наименование)</t>
  </si>
  <si>
    <t>Адрес клуба</t>
  </si>
  <si>
    <t>127473, Москва, ул.Селезнёвская, 13 а</t>
  </si>
  <si>
    <t>тел. 7 (967) 015-57-50</t>
  </si>
  <si>
    <t>телефон</t>
  </si>
  <si>
    <t>эл.почта</t>
  </si>
  <si>
    <t>сайт в Интернет</t>
  </si>
  <si>
    <t>цифрами</t>
  </si>
  <si>
    <t>)</t>
  </si>
  <si>
    <t>прописью</t>
  </si>
  <si>
    <t>игроков</t>
  </si>
  <si>
    <t>Гл.судья соревнований</t>
  </si>
  <si>
    <t>"</t>
  </si>
  <si>
    <t>20 _____ г</t>
  </si>
  <si>
    <t>/                                                     /</t>
  </si>
  <si>
    <t>info@rugbymoscow.ru</t>
  </si>
  <si>
    <t>www.rugbymoscow.ru</t>
  </si>
  <si>
    <t>М.П.</t>
  </si>
  <si>
    <t>город</t>
  </si>
  <si>
    <t>название команды</t>
  </si>
  <si>
    <t>Команды</t>
  </si>
  <si>
    <t>З А Я В О Ч Н Ы Й     Л И С Т</t>
  </si>
  <si>
    <t>сезон</t>
  </si>
  <si>
    <t>Фамилия И.О.</t>
  </si>
  <si>
    <t>Должность</t>
  </si>
  <si>
    <t>Руководитель</t>
  </si>
  <si>
    <t>тел</t>
  </si>
  <si>
    <t>e-mail</t>
  </si>
  <si>
    <t>Тренер</t>
  </si>
  <si>
    <t>Гл.тренер</t>
  </si>
  <si>
    <t>врач</t>
  </si>
  <si>
    <t>Информация о клубе</t>
  </si>
  <si>
    <t>Информация о команде</t>
  </si>
  <si>
    <t>Информация о соревновании</t>
  </si>
  <si>
    <t>для участия в соревновании</t>
  </si>
  <si>
    <t>штамп медицинского учреждения</t>
  </si>
  <si>
    <t>Фамилия</t>
  </si>
  <si>
    <t>Имя</t>
  </si>
  <si>
    <t>Отчество</t>
  </si>
  <si>
    <t>Дата рожд</t>
  </si>
  <si>
    <t>Михайлович</t>
  </si>
  <si>
    <t>серия и номер документа</t>
  </si>
  <si>
    <t>№ страхового полиса</t>
  </si>
  <si>
    <t>разряд</t>
  </si>
  <si>
    <t>№ п/п</t>
  </si>
  <si>
    <t>Фамилия Имя Отчество</t>
  </si>
  <si>
    <t>Борисов</t>
  </si>
  <si>
    <t>Петров</t>
  </si>
  <si>
    <t>2 юн</t>
  </si>
  <si>
    <t>3 юн</t>
  </si>
  <si>
    <t>Алексей</t>
  </si>
  <si>
    <t>Дата рождения</t>
  </si>
  <si>
    <t>Разряд</t>
  </si>
  <si>
    <t>Номер документа</t>
  </si>
  <si>
    <t>Отметка врача о допуске</t>
  </si>
  <si>
    <t>Оформлено (</t>
  </si>
  <si>
    <t>лицензия</t>
  </si>
  <si>
    <t>Тренерский и руководящий состав команды</t>
  </si>
  <si>
    <t>подпись</t>
  </si>
  <si>
    <t>Допущено к соревнованиям</t>
  </si>
  <si>
    <t>игрок (ов)</t>
  </si>
  <si>
    <t>Руководитель региональной федерации</t>
  </si>
  <si>
    <t>Врач</t>
  </si>
  <si>
    <t>Руководитель регбийного клуба *</t>
  </si>
  <si>
    <t>Гл.тренер *</t>
  </si>
  <si>
    <t>*) Подпись в настоящем документе означает ознакомление и согласие с Регламентом соревнований</t>
  </si>
  <si>
    <t>Клуб (официальное наименование)</t>
  </si>
  <si>
    <t>Руководящий состав клуба</t>
  </si>
  <si>
    <t>Тренерский состав команды</t>
  </si>
  <si>
    <t>Заполните поля, отмеченные желтым фоном</t>
  </si>
  <si>
    <t>б/р</t>
  </si>
  <si>
    <t>.</t>
  </si>
  <si>
    <t>№ лицензии</t>
  </si>
  <si>
    <t>Сергеевич</t>
  </si>
  <si>
    <t>07001</t>
  </si>
  <si>
    <t>1234 567890</t>
  </si>
  <si>
    <t>12345</t>
  </si>
  <si>
    <t>Николаевич</t>
  </si>
  <si>
    <t>Абрамов</t>
  </si>
  <si>
    <t>Сергей</t>
  </si>
  <si>
    <t>07002</t>
  </si>
  <si>
    <t>23456</t>
  </si>
  <si>
    <t>Степан</t>
  </si>
  <si>
    <t>07023</t>
  </si>
  <si>
    <t>34567</t>
  </si>
  <si>
    <t>Добавляйте</t>
  </si>
  <si>
    <t>Сюда</t>
  </si>
  <si>
    <t>Игроков</t>
  </si>
  <si>
    <t>Просто дописывайте игроков в таблицу. Лишние сроки можно удалять</t>
  </si>
  <si>
    <t>яяя</t>
  </si>
  <si>
    <t>яяя2</t>
  </si>
  <si>
    <t>яяя3</t>
  </si>
  <si>
    <t>муж/жен</t>
  </si>
  <si>
    <t>мужчины/жещины</t>
  </si>
  <si>
    <t>мужчины</t>
  </si>
  <si>
    <t>дивизион</t>
  </si>
  <si>
    <t>1 дивизион</t>
  </si>
  <si>
    <t>2 дивизион</t>
  </si>
  <si>
    <t>3 дивизион</t>
  </si>
  <si>
    <t>Чемпионат Москвы по регби</t>
  </si>
  <si>
    <t>Первенство Москвы по регби среди любительских команд, 1 дивизион</t>
  </si>
  <si>
    <t>Первенство Москвы по регби среди любительских команд, 2 дивизион</t>
  </si>
  <si>
    <t>код турнира</t>
  </si>
  <si>
    <t>название турнира</t>
  </si>
  <si>
    <t>Клуб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</si>
</sst>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0" fillId="2" borderId="2" xfId="0" applyFill="1" applyBorder="1"/>
    <xf numFmtId="0" fontId="5" fillId="2" borderId="2" xfId="1" applyFill="1" applyBorder="1"/>
    <xf numFmtId="0" fontId="0" fillId="0" borderId="2" xfId="0" applyBorder="1"/>
    <xf numFmtId="0" fontId="1" fillId="0" borderId="0" xfId="0" applyFont="1" applyAlignment="1">
      <alignment wrapText="1"/>
    </xf>
    <xf numFmtId="0" fontId="0" fillId="2" borderId="3" xfId="0" applyFill="1" applyBorder="1"/>
    <xf numFmtId="0" fontId="5" fillId="2" borderId="3" xfId="1" applyFill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 applyFill="1"/>
    <xf numFmtId="0" fontId="0" fillId="3" borderId="3" xfId="0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1" fontId="12" fillId="0" borderId="14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0" fontId="0" fillId="0" borderId="12" xfId="0" applyFont="1" applyFill="1" applyBorder="1"/>
    <xf numFmtId="14" fontId="0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14" fontId="2" fillId="0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0" fillId="2" borderId="3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0</xdr:col>
      <xdr:colOff>1004029</xdr:colOff>
      <xdr:row>6</xdr:row>
      <xdr:rowOff>147585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4150"/>
          <a:ext cx="965982" cy="1174750"/>
        </a:xfrm>
        <a:prstGeom prst="rect">
          <a:avLst/>
        </a:prstGeom>
      </xdr:spPr>
    </xdr:pic>
    <xdr:clientData/>
  </xdr:twoCellAnchor>
  <xdr:twoCellAnchor editAs="oneCell">
    <xdr:from>
      <xdr:col>6</xdr:col>
      <xdr:colOff>1134520</xdr:colOff>
      <xdr:row>3</xdr:row>
      <xdr:rowOff>31750</xdr:rowOff>
    </xdr:from>
    <xdr:to>
      <xdr:col>7</xdr:col>
      <xdr:colOff>715445</xdr:colOff>
      <xdr:row>7</xdr:row>
      <xdr:rowOff>1060831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D73C6C1-3A72-4F21-A106-DE8FE66B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7220" y="698500"/>
          <a:ext cx="1409725" cy="1765681"/>
        </a:xfrm>
        <a:prstGeom prst="rect">
          <a:avLst/>
        </a:prstGeom>
      </xdr:spPr>
    </xdr:pic>
    <xdr:clientData/>
  </xdr:twoCellAnchor>
  <xdr:twoCellAnchor editAs="oneCell">
    <xdr:from>
      <xdr:col>10</xdr:col>
      <xdr:colOff>152399</xdr:colOff>
      <xdr:row>0</xdr:row>
      <xdr:rowOff>50800</xdr:rowOff>
    </xdr:from>
    <xdr:to>
      <xdr:col>10</xdr:col>
      <xdr:colOff>1057274</xdr:colOff>
      <xdr:row>6</xdr:row>
      <xdr:rowOff>172156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6F2EFE7-4A39-4B65-BE83-4D1762F8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99" y="50800"/>
          <a:ext cx="904875" cy="13405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5" displayName="Таблица5" ref="A1:L5" totalsRowShown="0" headerRowDxfId="16" dataDxfId="15" tableBorderDxfId="14">
  <autoFilter ref="A1:L5" xr:uid="{00000000-0009-0000-0100-000005000000}"/>
  <tableColumns count="12">
    <tableColumn id="1" xr3:uid="{00000000-0010-0000-0000-000001000000}" name="Фамилия" dataDxfId="13"/>
    <tableColumn id="2" xr3:uid="{00000000-0010-0000-0000-000002000000}" name="Имя" dataDxfId="12"/>
    <tableColumn id="3" xr3:uid="{00000000-0010-0000-0000-000003000000}" name="Отчество" dataDxfId="11"/>
    <tableColumn id="4" xr3:uid="{00000000-0010-0000-0000-000004000000}" name="Дата рожд" dataDxfId="10"/>
    <tableColumn id="5" xr3:uid="{00000000-0010-0000-0000-000005000000}" name="разряд" dataDxfId="9"/>
    <tableColumn id="6" xr3:uid="{00000000-0010-0000-0000-000006000000}" name="." dataDxfId="8"/>
    <tableColumn id="7" xr3:uid="{00000000-0010-0000-0000-000007000000}" name="№ лицензии" dataDxfId="7"/>
    <tableColumn id="8" xr3:uid="{00000000-0010-0000-0000-000008000000}" name="серия и номер документа" dataDxfId="6"/>
    <tableColumn id="9" xr3:uid="{00000000-0010-0000-0000-000009000000}" name="№ страхового полиса" dataDxfId="5"/>
    <tableColumn id="13" xr3:uid="{00000000-0010-0000-0000-00000D000000}" name="яяя" dataDxfId="4">
      <calculatedColumnFormula>TRIM(CONCATENATE(Таблица5[[#This Row],[Фамилия]]," ",Таблица5[[#This Row],[Имя]]," ",Таблица5[[#This Row],[Отчество]]))</calculatedColumnFormula>
    </tableColumn>
    <tableColumn id="11" xr3:uid="{00000000-0010-0000-0000-00000B000000}" name="яяя2" dataDxfId="3">
      <calculatedColumnFormula>COUNTIF(J:J,"&lt;"&amp;Таблица5[[#This Row],[яяя]])+COUNTIF(J:J,"="&amp;Таблица5[[#This Row],[яяя]])</calculatedColumnFormula>
    </tableColumn>
    <tableColumn id="12" xr3:uid="{00000000-0010-0000-0000-00000C000000}" name="яяя3" dataDxfId="2">
      <calculatedColumnFormula>SMALL(порядок,ROW()-1)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ugbymoscow.ru/" TargetMode="External"/><Relationship Id="rId1" Type="http://schemas.openxmlformats.org/officeDocument/2006/relationships/hyperlink" Target="mailto:info@rugbymoscow.ru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28"/>
  <sheetViews>
    <sheetView tabSelected="1" workbookViewId="0">
      <selection activeCell="J18" sqref="J18"/>
    </sheetView>
  </sheetViews>
  <sheetFormatPr defaultRowHeight="14.5" x14ac:dyDescent="0.35"/>
  <cols>
    <col min="1" max="1" width="36.453125" style="7" customWidth="1"/>
    <col min="2" max="2" width="45.7265625" customWidth="1"/>
    <col min="3" max="3" width="2.7265625" customWidth="1"/>
    <col min="4" max="4" width="4.453125" customWidth="1"/>
    <col min="5" max="5" width="17.26953125" customWidth="1"/>
    <col min="6" max="6" width="16.54296875" customWidth="1"/>
    <col min="7" max="7" width="19.1796875" customWidth="1"/>
    <col min="8" max="8" width="13.54296875" customWidth="1"/>
    <col min="9" max="9" width="24.1796875" customWidth="1"/>
    <col min="10" max="10" width="9" customWidth="1"/>
    <col min="11" max="11" width="9" hidden="1" customWidth="1"/>
    <col min="12" max="12" width="0" hidden="1" customWidth="1"/>
  </cols>
  <sheetData>
    <row r="1" spans="1:12" ht="35.25" customHeight="1" x14ac:dyDescent="0.35">
      <c r="A1" s="65" t="s">
        <v>71</v>
      </c>
      <c r="B1" s="65"/>
      <c r="C1" s="65"/>
      <c r="D1" s="65"/>
      <c r="E1" s="65"/>
      <c r="F1" s="65"/>
      <c r="G1" s="65"/>
      <c r="H1" s="65"/>
      <c r="I1" s="65"/>
    </row>
    <row r="2" spans="1:12" ht="17.649999999999999" customHeight="1" x14ac:dyDescent="0.35">
      <c r="A2" s="13" t="s">
        <v>33</v>
      </c>
      <c r="E2" s="8" t="s">
        <v>69</v>
      </c>
      <c r="K2" t="s">
        <v>104</v>
      </c>
      <c r="L2" t="s">
        <v>105</v>
      </c>
    </row>
    <row r="3" spans="1:12" x14ac:dyDescent="0.35">
      <c r="A3" s="16" t="s">
        <v>68</v>
      </c>
      <c r="B3" s="14"/>
      <c r="D3" s="28"/>
      <c r="E3" s="12"/>
      <c r="F3" s="12" t="s">
        <v>26</v>
      </c>
      <c r="G3" s="12" t="s">
        <v>25</v>
      </c>
      <c r="H3" s="12" t="s">
        <v>28</v>
      </c>
      <c r="I3" s="12" t="s">
        <v>29</v>
      </c>
      <c r="K3" t="s">
        <v>98</v>
      </c>
      <c r="L3" t="s">
        <v>101</v>
      </c>
    </row>
    <row r="4" spans="1:12" x14ac:dyDescent="0.35">
      <c r="A4" s="16" t="s">
        <v>2</v>
      </c>
      <c r="B4" s="14"/>
      <c r="D4" s="28">
        <f>IF(F4&lt;&gt;"",1,0)</f>
        <v>0</v>
      </c>
      <c r="E4" s="12" t="s">
        <v>27</v>
      </c>
      <c r="F4" s="10"/>
      <c r="G4" s="10"/>
      <c r="H4" s="10"/>
      <c r="I4" s="11"/>
      <c r="K4" t="s">
        <v>99</v>
      </c>
      <c r="L4" t="s">
        <v>102</v>
      </c>
    </row>
    <row r="5" spans="1:12" x14ac:dyDescent="0.35">
      <c r="A5" s="16" t="s">
        <v>20</v>
      </c>
      <c r="B5" s="14"/>
      <c r="D5" s="28">
        <f>D4+IF(F4&lt;&gt;"",1,0)</f>
        <v>0</v>
      </c>
      <c r="E5" s="12"/>
      <c r="F5" s="10"/>
      <c r="G5" s="10"/>
      <c r="H5" s="10"/>
      <c r="I5" s="10"/>
      <c r="K5" t="s">
        <v>100</v>
      </c>
      <c r="L5" t="s">
        <v>103</v>
      </c>
    </row>
    <row r="6" spans="1:12" x14ac:dyDescent="0.35">
      <c r="A6" s="16" t="s">
        <v>3</v>
      </c>
      <c r="B6" s="14"/>
      <c r="D6" s="28">
        <f t="shared" ref="D6:D14" si="0">D5+IF(F5&lt;&gt;"",1,0)</f>
        <v>0</v>
      </c>
      <c r="E6" s="12"/>
      <c r="F6" s="10"/>
      <c r="G6" s="10"/>
      <c r="H6" s="10"/>
      <c r="I6" s="10"/>
    </row>
    <row r="7" spans="1:12" x14ac:dyDescent="0.35">
      <c r="A7" s="16" t="s">
        <v>6</v>
      </c>
      <c r="B7" s="14"/>
      <c r="D7" s="28">
        <f t="shared" si="0"/>
        <v>0</v>
      </c>
    </row>
    <row r="8" spans="1:12" x14ac:dyDescent="0.35">
      <c r="A8" s="16" t="s">
        <v>7</v>
      </c>
      <c r="B8" s="15"/>
      <c r="D8" s="28">
        <f t="shared" si="0"/>
        <v>0</v>
      </c>
    </row>
    <row r="9" spans="1:12" x14ac:dyDescent="0.35">
      <c r="A9" s="16" t="s">
        <v>8</v>
      </c>
      <c r="B9" s="15"/>
      <c r="D9" s="28">
        <f t="shared" si="0"/>
        <v>0</v>
      </c>
    </row>
    <row r="10" spans="1:12" x14ac:dyDescent="0.35">
      <c r="D10" s="28">
        <f t="shared" si="0"/>
        <v>0</v>
      </c>
    </row>
    <row r="11" spans="1:12" x14ac:dyDescent="0.35">
      <c r="A11" s="13" t="s">
        <v>34</v>
      </c>
      <c r="D11" s="28">
        <f t="shared" si="0"/>
        <v>0</v>
      </c>
      <c r="E11" s="8" t="s">
        <v>70</v>
      </c>
    </row>
    <row r="12" spans="1:12" x14ac:dyDescent="0.35">
      <c r="A12" s="16" t="s">
        <v>21</v>
      </c>
      <c r="B12" s="14"/>
      <c r="D12" s="28">
        <f t="shared" si="0"/>
        <v>0</v>
      </c>
      <c r="E12" s="12" t="s">
        <v>31</v>
      </c>
      <c r="F12" s="10"/>
      <c r="G12" s="10"/>
      <c r="H12" s="10"/>
      <c r="I12" s="11"/>
    </row>
    <row r="13" spans="1:12" x14ac:dyDescent="0.35">
      <c r="A13" s="16" t="s">
        <v>95</v>
      </c>
      <c r="B13" s="29" t="s">
        <v>96</v>
      </c>
      <c r="D13" s="28">
        <f t="shared" si="0"/>
        <v>0</v>
      </c>
      <c r="E13" s="12" t="s">
        <v>30</v>
      </c>
      <c r="F13" s="10"/>
      <c r="G13" s="10"/>
      <c r="H13" s="10"/>
      <c r="I13" s="10"/>
    </row>
    <row r="14" spans="1:12" x14ac:dyDescent="0.35">
      <c r="A14" s="17"/>
      <c r="D14" s="28">
        <f t="shared" si="0"/>
        <v>0</v>
      </c>
      <c r="E14" s="12" t="s">
        <v>32</v>
      </c>
      <c r="F14" s="10"/>
      <c r="G14" s="10"/>
      <c r="H14" s="10"/>
      <c r="I14" s="10"/>
    </row>
    <row r="15" spans="1:12" x14ac:dyDescent="0.35">
      <c r="A15" s="13" t="s">
        <v>35</v>
      </c>
    </row>
    <row r="16" spans="1:12" x14ac:dyDescent="0.35">
      <c r="A16" s="16" t="s">
        <v>97</v>
      </c>
      <c r="B16" s="29" t="s">
        <v>99</v>
      </c>
    </row>
    <row r="17" spans="1:2" x14ac:dyDescent="0.35">
      <c r="A17" s="16" t="s">
        <v>24</v>
      </c>
      <c r="B17" s="96">
        <v>2020</v>
      </c>
    </row>
    <row r="20" spans="1:2" x14ac:dyDescent="0.35">
      <c r="A20" s="6"/>
    </row>
    <row r="21" spans="1:2" x14ac:dyDescent="0.35">
      <c r="A21" s="6"/>
      <c r="B21" s="9"/>
    </row>
    <row r="22" spans="1:2" x14ac:dyDescent="0.35">
      <c r="A22"/>
    </row>
    <row r="23" spans="1:2" x14ac:dyDescent="0.35">
      <c r="A23" s="6"/>
    </row>
    <row r="24" spans="1:2" x14ac:dyDescent="0.35">
      <c r="A24" s="6"/>
    </row>
    <row r="25" spans="1:2" x14ac:dyDescent="0.35">
      <c r="A25" s="6"/>
    </row>
    <row r="26" spans="1:2" x14ac:dyDescent="0.35">
      <c r="A26" s="6"/>
    </row>
    <row r="27" spans="1:2" x14ac:dyDescent="0.35">
      <c r="A27" s="6"/>
    </row>
    <row r="28" spans="1:2" x14ac:dyDescent="0.35">
      <c r="A28" s="6"/>
    </row>
  </sheetData>
  <mergeCells count="1">
    <mergeCell ref="A1:I1"/>
  </mergeCells>
  <dataValidations count="2">
    <dataValidation type="list" allowBlank="1" showInputMessage="1" showErrorMessage="1" sqref="B13" xr:uid="{00000000-0002-0000-0000-000000000000}">
      <formula1>"мужчины,женщины"</formula1>
    </dataValidation>
    <dataValidation type="list" allowBlank="1" showInputMessage="1" showErrorMessage="1" sqref="B16" xr:uid="{16D7E514-991D-47ED-AAE8-FBA002FFD87D}">
      <formula1>код_турнира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20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7.1796875" customWidth="1"/>
    <col min="2" max="2" width="17.26953125" customWidth="1"/>
    <col min="3" max="3" width="19.453125" customWidth="1"/>
    <col min="4" max="4" width="14.81640625" style="25" customWidth="1"/>
    <col min="5" max="5" width="11.26953125" style="25" customWidth="1"/>
    <col min="6" max="6" width="3.1796875" style="25" customWidth="1"/>
    <col min="7" max="7" width="13.26953125" style="26" customWidth="1"/>
    <col min="8" max="8" width="24.81640625" style="26" customWidth="1"/>
    <col min="9" max="9" width="21" style="26" customWidth="1"/>
    <col min="10" max="10" width="21" style="32" hidden="1" customWidth="1"/>
    <col min="11" max="12" width="10.7265625" style="31" hidden="1" customWidth="1"/>
    <col min="13" max="13" width="9.1796875" customWidth="1"/>
  </cols>
  <sheetData>
    <row r="1" spans="1:17" s="18" customFormat="1" ht="44.25" customHeight="1" x14ac:dyDescent="0.35">
      <c r="A1" s="33" t="s">
        <v>38</v>
      </c>
      <c r="B1" s="33" t="s">
        <v>39</v>
      </c>
      <c r="C1" s="33" t="s">
        <v>40</v>
      </c>
      <c r="D1" s="34" t="s">
        <v>41</v>
      </c>
      <c r="E1" s="34" t="s">
        <v>45</v>
      </c>
      <c r="F1" s="34" t="s">
        <v>73</v>
      </c>
      <c r="G1" s="35" t="s">
        <v>74</v>
      </c>
      <c r="H1" s="35" t="s">
        <v>43</v>
      </c>
      <c r="I1" s="35" t="s">
        <v>44</v>
      </c>
      <c r="J1" s="36" t="s">
        <v>91</v>
      </c>
      <c r="K1" s="37" t="s">
        <v>92</v>
      </c>
      <c r="L1" s="38" t="s">
        <v>93</v>
      </c>
      <c r="N1" s="66" t="s">
        <v>90</v>
      </c>
      <c r="O1" s="66"/>
      <c r="P1" s="66"/>
      <c r="Q1" s="66"/>
    </row>
    <row r="2" spans="1:17" x14ac:dyDescent="0.35">
      <c r="A2" s="39" t="s">
        <v>80</v>
      </c>
      <c r="B2" s="39" t="s">
        <v>81</v>
      </c>
      <c r="C2" s="39" t="s">
        <v>79</v>
      </c>
      <c r="D2" s="40">
        <v>39153</v>
      </c>
      <c r="E2" s="40" t="s">
        <v>72</v>
      </c>
      <c r="F2" s="40"/>
      <c r="G2" s="41" t="s">
        <v>76</v>
      </c>
      <c r="H2" s="41" t="s">
        <v>77</v>
      </c>
      <c r="I2" s="41" t="s">
        <v>78</v>
      </c>
      <c r="J2" s="42" t="str">
        <f>TRIM(CONCATENATE(Таблица5[[#This Row],[Фамилия]]," ",Таблица5[[#This Row],[Имя]]," ",Таблица5[[#This Row],[Отчество]]))</f>
        <v>Абрамов Сергей Николаевич</v>
      </c>
      <c r="K2" s="43">
        <f>COUNTIF(J:J,"&lt;"&amp;Таблица5[[#This Row],[яяя]])+COUNTIF(J:J,"="&amp;Таблица5[[#This Row],[яяя]])</f>
        <v>1</v>
      </c>
      <c r="L2" s="44">
        <f>SMALL(порядок,ROW()-1)</f>
        <v>1</v>
      </c>
    </row>
    <row r="3" spans="1:17" x14ac:dyDescent="0.35">
      <c r="A3" s="39" t="s">
        <v>49</v>
      </c>
      <c r="B3" s="39" t="s">
        <v>52</v>
      </c>
      <c r="C3" s="39" t="s">
        <v>75</v>
      </c>
      <c r="D3" s="40">
        <v>39205</v>
      </c>
      <c r="E3" s="40" t="s">
        <v>51</v>
      </c>
      <c r="F3" s="40"/>
      <c r="G3" s="41" t="s">
        <v>82</v>
      </c>
      <c r="H3" s="41" t="s">
        <v>77</v>
      </c>
      <c r="I3" s="41" t="s">
        <v>83</v>
      </c>
      <c r="J3" s="42" t="str">
        <f>TRIM(CONCATENATE(Таблица5[[#This Row],[Фамилия]]," ",Таблица5[[#This Row],[Имя]]," ",Таблица5[[#This Row],[Отчество]]))</f>
        <v>Петров Алексей Сергеевич</v>
      </c>
      <c r="K3" s="43">
        <f>COUNTIF(J:J,"&lt;"&amp;Таблица5[[#This Row],[яяя]])+COUNTIF(J:J,"="&amp;Таблица5[[#This Row],[яяя]])</f>
        <v>4</v>
      </c>
      <c r="L3" s="44">
        <f>SMALL(порядок,ROW()-1)</f>
        <v>2</v>
      </c>
    </row>
    <row r="4" spans="1:17" x14ac:dyDescent="0.35">
      <c r="A4" s="45" t="s">
        <v>48</v>
      </c>
      <c r="B4" s="45" t="s">
        <v>84</v>
      </c>
      <c r="C4" s="45" t="s">
        <v>42</v>
      </c>
      <c r="D4" s="46">
        <v>39402</v>
      </c>
      <c r="E4" s="46" t="s">
        <v>50</v>
      </c>
      <c r="F4" s="46"/>
      <c r="G4" s="47" t="s">
        <v>85</v>
      </c>
      <c r="H4" s="47" t="s">
        <v>77</v>
      </c>
      <c r="I4" s="47" t="s">
        <v>86</v>
      </c>
      <c r="J4" s="48" t="str">
        <f>TRIM(CONCATENATE(Таблица5[[#This Row],[Фамилия]]," ",Таблица5[[#This Row],[Имя]]," ",Таблица5[[#This Row],[Отчество]]))</f>
        <v>Борисов Степан Михайлович</v>
      </c>
      <c r="K4" s="43">
        <f>COUNTIF(J:J,"&lt;"&amp;Таблица5[[#This Row],[яяя]])+COUNTIF(J:J,"="&amp;Таблица5[[#This Row],[яяя]])</f>
        <v>2</v>
      </c>
      <c r="L4" s="44">
        <f>SMALL(порядок,ROW()-1)</f>
        <v>3</v>
      </c>
    </row>
    <row r="5" spans="1:17" x14ac:dyDescent="0.35">
      <c r="A5" s="45" t="s">
        <v>87</v>
      </c>
      <c r="B5" s="45" t="s">
        <v>88</v>
      </c>
      <c r="C5" s="45" t="s">
        <v>89</v>
      </c>
      <c r="D5" s="46"/>
      <c r="E5" s="46"/>
      <c r="F5" s="46"/>
      <c r="G5" s="47"/>
      <c r="H5" s="47"/>
      <c r="I5" s="47"/>
      <c r="J5" s="48" t="str">
        <f>TRIM(CONCATENATE(Таблица5[[#This Row],[Фамилия]]," ",Таблица5[[#This Row],[Имя]]," ",Таблица5[[#This Row],[Отчество]]))</f>
        <v>Добавляйте Сюда Игроков</v>
      </c>
      <c r="K5" s="43">
        <f>COUNTIF(J:J,"&lt;"&amp;Таблица5[[#This Row],[яяя]])+COUNTIF(J:J,"="&amp;Таблица5[[#This Row],[яяя]])</f>
        <v>3</v>
      </c>
      <c r="L5" s="44">
        <f>SMALL(порядок,ROW()-1)</f>
        <v>4</v>
      </c>
    </row>
    <row r="6" spans="1:17" x14ac:dyDescent="0.35">
      <c r="D6" s="27"/>
      <c r="E6" s="27"/>
      <c r="F6" s="27"/>
      <c r="L6" s="30"/>
    </row>
    <row r="7" spans="1:17" x14ac:dyDescent="0.35">
      <c r="D7" s="27"/>
      <c r="E7" s="27"/>
      <c r="F7" s="27"/>
      <c r="K7" s="30"/>
      <c r="L7" s="30"/>
    </row>
    <row r="8" spans="1:17" x14ac:dyDescent="0.35">
      <c r="D8" s="27"/>
      <c r="E8" s="27"/>
      <c r="F8" s="27"/>
      <c r="K8" s="30"/>
      <c r="L8" s="30"/>
    </row>
    <row r="9" spans="1:17" x14ac:dyDescent="0.35">
      <c r="D9" s="27"/>
      <c r="E9" s="27"/>
      <c r="F9" s="27"/>
      <c r="K9" s="30"/>
      <c r="L9" s="30"/>
    </row>
    <row r="10" spans="1:17" x14ac:dyDescent="0.35">
      <c r="D10" s="27"/>
      <c r="E10" s="27"/>
      <c r="F10" s="27"/>
      <c r="K10" s="30"/>
      <c r="L10" s="30"/>
    </row>
    <row r="11" spans="1:17" x14ac:dyDescent="0.35">
      <c r="D11" s="27"/>
      <c r="E11" s="27"/>
      <c r="F11" s="27"/>
    </row>
    <row r="12" spans="1:17" x14ac:dyDescent="0.35">
      <c r="D12" s="27"/>
      <c r="E12" s="27"/>
      <c r="F12" s="27"/>
    </row>
    <row r="13" spans="1:17" x14ac:dyDescent="0.35">
      <c r="D13" s="27"/>
      <c r="E13" s="27"/>
      <c r="F13" s="27"/>
    </row>
    <row r="14" spans="1:17" x14ac:dyDescent="0.35">
      <c r="D14" s="27"/>
      <c r="E14" s="27"/>
      <c r="F14" s="27"/>
    </row>
    <row r="15" spans="1:17" x14ac:dyDescent="0.35">
      <c r="D15" s="27"/>
      <c r="E15" s="27"/>
      <c r="F15" s="27"/>
    </row>
    <row r="16" spans="1:17" x14ac:dyDescent="0.35">
      <c r="D16" s="27"/>
      <c r="E16" s="27"/>
      <c r="F16" s="27"/>
    </row>
    <row r="17" spans="4:6" x14ac:dyDescent="0.35">
      <c r="D17" s="27"/>
      <c r="E17" s="27"/>
      <c r="F17" s="27"/>
    </row>
    <row r="18" spans="4:6" x14ac:dyDescent="0.35">
      <c r="D18" s="27"/>
      <c r="E18" s="27"/>
      <c r="F18" s="27"/>
    </row>
    <row r="19" spans="4:6" x14ac:dyDescent="0.35">
      <c r="D19" s="27"/>
      <c r="E19" s="27"/>
      <c r="F19" s="27"/>
    </row>
    <row r="20" spans="4:6" x14ac:dyDescent="0.35">
      <c r="D20" s="27"/>
      <c r="E20" s="27"/>
      <c r="F20" s="27"/>
    </row>
  </sheetData>
  <mergeCells count="1">
    <mergeCell ref="N1:Q1"/>
  </mergeCells>
  <phoneticPr fontId="11" type="noConversion"/>
  <dataValidations xWindow="1515" yWindow="395" count="2">
    <dataValidation type="list" allowBlank="1" showInputMessage="1" showErrorMessage="1" sqref="E2:E5" xr:uid="{00000000-0002-0000-0100-000000000000}">
      <formula1>"б/р,3 юн,2 юн, 1 юн, 3 взр, 2 взр, 1 взр, КМС, МС"</formula1>
    </dataValidation>
    <dataValidation type="date" operator="notEqual" allowBlank="1" showInputMessage="1" showErrorMessage="1" sqref="D1:D1048576" xr:uid="{00000000-0002-0000-0100-000001000000}">
      <formula1>1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D1" listDataValidation="1"/>
    <ignoredError sqref="G2:I2" numberStoredAsText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17"/>
  <sheetViews>
    <sheetView topLeftCell="A7" workbookViewId="0">
      <selection activeCell="E11" sqref="E11:I11"/>
    </sheetView>
  </sheetViews>
  <sheetFormatPr defaultRowHeight="14.5" x14ac:dyDescent="0.35"/>
  <cols>
    <col min="1" max="1" width="14.54296875" customWidth="1"/>
    <col min="2" max="2" width="6.26953125" customWidth="1"/>
    <col min="3" max="3" width="2.54296875" customWidth="1"/>
    <col min="4" max="4" width="16.54296875" customWidth="1"/>
    <col min="5" max="5" width="11.81640625" customWidth="1"/>
    <col min="6" max="6" width="3" customWidth="1"/>
    <col min="7" max="7" width="26.1796875" customWidth="1"/>
    <col min="8" max="8" width="23.453125" customWidth="1"/>
    <col min="9" max="9" width="15.7265625" customWidth="1"/>
    <col min="10" max="10" width="12.453125" customWidth="1"/>
    <col min="11" max="11" width="17.81640625" customWidth="1"/>
  </cols>
  <sheetData>
    <row r="1" spans="1:12" x14ac:dyDescent="0.35">
      <c r="A1" s="68"/>
      <c r="B1" s="67" t="s">
        <v>1</v>
      </c>
      <c r="C1" s="67"/>
      <c r="D1" s="67"/>
      <c r="E1" s="67"/>
      <c r="F1" s="67"/>
      <c r="G1" s="67"/>
      <c r="H1" s="19"/>
      <c r="I1" s="19"/>
      <c r="J1" s="1" t="s">
        <v>106</v>
      </c>
      <c r="K1" s="68"/>
    </row>
    <row r="2" spans="1:12" ht="23.5" x14ac:dyDescent="0.55000000000000004">
      <c r="A2" s="68"/>
      <c r="B2" s="87" t="s">
        <v>0</v>
      </c>
      <c r="C2" s="87"/>
      <c r="D2" s="87"/>
      <c r="E2" s="87"/>
      <c r="F2" s="87"/>
      <c r="G2" s="87"/>
      <c r="H2" s="20"/>
      <c r="I2" s="20"/>
      <c r="J2" s="3">
        <f>клуб_сокр</f>
        <v>0</v>
      </c>
      <c r="K2" s="68"/>
    </row>
    <row r="3" spans="1:12" x14ac:dyDescent="0.35">
      <c r="A3" s="68"/>
      <c r="B3" s="67"/>
      <c r="C3" s="67"/>
      <c r="D3" s="67"/>
      <c r="E3" s="67"/>
      <c r="F3" s="67"/>
      <c r="G3" s="67"/>
      <c r="H3" s="19"/>
      <c r="I3" s="19"/>
      <c r="J3" s="1">
        <f>клуб</f>
        <v>0</v>
      </c>
      <c r="K3" s="68"/>
    </row>
    <row r="4" spans="1:12" x14ac:dyDescent="0.35">
      <c r="A4" s="68"/>
      <c r="B4" s="67" t="s">
        <v>4</v>
      </c>
      <c r="C4" s="67"/>
      <c r="D4" s="67"/>
      <c r="E4" s="67"/>
      <c r="F4" s="67"/>
      <c r="G4" s="67"/>
      <c r="H4" s="19"/>
      <c r="I4" s="19"/>
      <c r="J4" s="1">
        <f>клуб_адрес</f>
        <v>0</v>
      </c>
      <c r="K4" s="68"/>
    </row>
    <row r="5" spans="1:12" x14ac:dyDescent="0.35">
      <c r="A5" s="68"/>
      <c r="B5" s="67" t="s">
        <v>5</v>
      </c>
      <c r="C5" s="67"/>
      <c r="D5" s="67"/>
      <c r="E5" s="67"/>
      <c r="F5" s="67"/>
      <c r="G5" s="67"/>
      <c r="H5" s="19"/>
      <c r="I5" s="19"/>
      <c r="J5" s="1">
        <f>клуб_тел</f>
        <v>0</v>
      </c>
      <c r="K5" s="68"/>
    </row>
    <row r="6" spans="1:12" x14ac:dyDescent="0.35">
      <c r="A6" s="68"/>
      <c r="B6" s="67" t="s">
        <v>17</v>
      </c>
      <c r="C6" s="67"/>
      <c r="D6" s="67"/>
      <c r="E6" s="67"/>
      <c r="F6" s="67"/>
      <c r="G6" s="67"/>
      <c r="H6" s="19"/>
      <c r="I6" s="19"/>
      <c r="J6" s="1">
        <f>клуб_почта</f>
        <v>0</v>
      </c>
      <c r="K6" s="68"/>
    </row>
    <row r="7" spans="1:12" x14ac:dyDescent="0.35">
      <c r="A7" s="68"/>
      <c r="B7" s="67" t="s">
        <v>18</v>
      </c>
      <c r="C7" s="67"/>
      <c r="D7" s="67"/>
      <c r="E7" s="67"/>
      <c r="F7" s="67"/>
      <c r="G7" s="67"/>
      <c r="H7" s="19"/>
      <c r="I7" s="19"/>
      <c r="J7" s="1">
        <f>клуб_сайт</f>
        <v>0</v>
      </c>
      <c r="K7" s="68"/>
    </row>
    <row r="8" spans="1:12" ht="144.75" customHeight="1" x14ac:dyDescent="1">
      <c r="A8" s="86" t="s">
        <v>23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2" ht="39" customHeight="1" x14ac:dyDescent="0.55000000000000004">
      <c r="A9" s="80" t="s">
        <v>22</v>
      </c>
      <c r="B9" s="80"/>
      <c r="C9" s="80"/>
      <c r="D9" s="80"/>
      <c r="E9" s="83">
        <f>команда</f>
        <v>0</v>
      </c>
      <c r="F9" s="83"/>
      <c r="G9" s="83"/>
      <c r="H9" s="83"/>
      <c r="I9" s="83"/>
      <c r="J9" s="78" t="str">
        <f>CONCATENATE("( ",ком_пол," )")</f>
        <v>( мужчины )</v>
      </c>
      <c r="K9" s="78"/>
    </row>
    <row r="10" spans="1:12" x14ac:dyDescent="0.35">
      <c r="A10" s="68"/>
      <c r="B10" s="68"/>
      <c r="C10" s="68"/>
      <c r="D10" s="68"/>
      <c r="E10" s="68" t="str">
        <f>CONCATENATE("( ",клуб_город," )")</f>
        <v>(  )</v>
      </c>
      <c r="F10" s="68"/>
      <c r="G10" s="68"/>
      <c r="H10" s="68"/>
      <c r="I10" s="68"/>
      <c r="J10" s="79" t="s">
        <v>94</v>
      </c>
      <c r="K10" s="79"/>
    </row>
    <row r="11" spans="1:12" ht="34.9" customHeight="1" x14ac:dyDescent="0.45">
      <c r="A11" s="80" t="s">
        <v>36</v>
      </c>
      <c r="B11" s="80"/>
      <c r="C11" s="80"/>
      <c r="D11" s="80"/>
      <c r="E11" s="84" t="str">
        <f>VLOOKUP('Информация - ЗАПОЛНИТЬ'!B16,турниры,2)</f>
        <v>Первенство Москвы по регби среди любительских команд, 1 дивизион</v>
      </c>
      <c r="F11" s="84"/>
      <c r="G11" s="84"/>
      <c r="H11" s="84"/>
      <c r="I11" s="84"/>
      <c r="J11" s="67" t="str">
        <f>CONCATENATE("сезон ",соревн_сезон)</f>
        <v>сезон 2020</v>
      </c>
      <c r="K11" s="67"/>
    </row>
    <row r="12" spans="1:12" ht="34.9" customHeight="1" x14ac:dyDescent="0.3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2" ht="25.15" customHeight="1" x14ac:dyDescent="0.35">
      <c r="A13" s="1" t="s">
        <v>57</v>
      </c>
      <c r="B13" s="2"/>
      <c r="C13" t="s">
        <v>10</v>
      </c>
      <c r="D13" s="81"/>
      <c r="E13" s="81"/>
      <c r="F13" s="81"/>
      <c r="G13" s="81"/>
      <c r="H13" s="4" t="s">
        <v>12</v>
      </c>
      <c r="I13" s="69" t="s">
        <v>37</v>
      </c>
      <c r="J13" s="70"/>
      <c r="K13" s="71"/>
    </row>
    <row r="14" spans="1:12" ht="14.25" customHeight="1" x14ac:dyDescent="0.35">
      <c r="B14" s="5" t="s">
        <v>9</v>
      </c>
      <c r="C14" s="5"/>
      <c r="D14" s="85" t="s">
        <v>11</v>
      </c>
      <c r="E14" s="85"/>
      <c r="F14" s="85"/>
      <c r="G14" s="85"/>
      <c r="H14" s="24"/>
      <c r="I14" s="72"/>
      <c r="J14" s="73"/>
      <c r="K14" s="74"/>
    </row>
    <row r="15" spans="1:12" ht="28.5" customHeight="1" x14ac:dyDescent="0.35">
      <c r="A15" s="1" t="s">
        <v>14</v>
      </c>
      <c r="B15" s="2"/>
      <c r="C15" t="s">
        <v>14</v>
      </c>
      <c r="D15" s="81"/>
      <c r="E15" s="81"/>
      <c r="F15" s="67" t="s">
        <v>15</v>
      </c>
      <c r="G15" s="67"/>
      <c r="H15" s="67"/>
      <c r="I15" s="72"/>
      <c r="J15" s="73"/>
      <c r="K15" s="74"/>
    </row>
    <row r="16" spans="1:12" ht="43.5" customHeight="1" x14ac:dyDescent="0.35">
      <c r="A16" s="80" t="s">
        <v>13</v>
      </c>
      <c r="B16" s="80"/>
      <c r="C16" s="4"/>
      <c r="D16" s="82"/>
      <c r="E16" s="82"/>
      <c r="F16" s="4"/>
      <c r="G16" s="67" t="s">
        <v>16</v>
      </c>
      <c r="H16" s="67"/>
      <c r="I16" s="72"/>
      <c r="J16" s="73"/>
      <c r="K16" s="74"/>
    </row>
    <row r="17" spans="2:11" ht="37.5" customHeight="1" x14ac:dyDescent="0.35">
      <c r="B17" s="18" t="s">
        <v>19</v>
      </c>
      <c r="C17" s="68"/>
      <c r="D17" s="68"/>
      <c r="E17" s="68"/>
      <c r="F17" s="68"/>
      <c r="G17" s="68"/>
      <c r="H17" s="68"/>
      <c r="I17" s="75"/>
      <c r="J17" s="76"/>
      <c r="K17" s="77"/>
    </row>
  </sheetData>
  <mergeCells count="29">
    <mergeCell ref="B1:G1"/>
    <mergeCell ref="K1:K7"/>
    <mergeCell ref="A1:A7"/>
    <mergeCell ref="B2:G2"/>
    <mergeCell ref="B3:G3"/>
    <mergeCell ref="B4:G4"/>
    <mergeCell ref="B5:G5"/>
    <mergeCell ref="B6:G6"/>
    <mergeCell ref="F15:H15"/>
    <mergeCell ref="B7:G7"/>
    <mergeCell ref="D13:G13"/>
    <mergeCell ref="D14:G14"/>
    <mergeCell ref="A8:K8"/>
    <mergeCell ref="G16:H16"/>
    <mergeCell ref="C17:H17"/>
    <mergeCell ref="A12:K12"/>
    <mergeCell ref="I13:K17"/>
    <mergeCell ref="J9:K9"/>
    <mergeCell ref="J10:K10"/>
    <mergeCell ref="J11:K11"/>
    <mergeCell ref="A16:B16"/>
    <mergeCell ref="A9:D9"/>
    <mergeCell ref="A11:D11"/>
    <mergeCell ref="A10:D10"/>
    <mergeCell ref="D15:E15"/>
    <mergeCell ref="D16:E16"/>
    <mergeCell ref="E9:I9"/>
    <mergeCell ref="E10:I10"/>
    <mergeCell ref="E11:I11"/>
  </mergeCells>
  <hyperlinks>
    <hyperlink ref="B6" r:id="rId1" xr:uid="{00000000-0004-0000-0300-000000000000}"/>
    <hyperlink ref="B7" r:id="rId2" xr:uid="{00000000-0004-0000-0300-000001000000}"/>
  </hyperlinks>
  <pageMargins left="0.7" right="0.7" top="0.75" bottom="0.75" header="0.3" footer="0.3"/>
  <pageSetup paperSize="9" scale="87" orientation="landscape" horizontalDpi="4294967293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H76"/>
  <sheetViews>
    <sheetView workbookViewId="0">
      <pane ySplit="3" topLeftCell="A4" activePane="bottomLeft" state="frozen"/>
      <selection activeCell="G78" sqref="G78"/>
      <selection pane="bottomLeft" activeCell="A2" sqref="A2"/>
    </sheetView>
  </sheetViews>
  <sheetFormatPr defaultRowHeight="14.5" x14ac:dyDescent="0.35"/>
  <cols>
    <col min="1" max="1" width="9" style="22"/>
    <col min="2" max="2" width="34.26953125" customWidth="1"/>
    <col min="3" max="3" width="11.81640625" style="22" customWidth="1"/>
    <col min="4" max="4" width="15.7265625" style="27" customWidth="1"/>
    <col min="5" max="5" width="9" style="22"/>
    <col min="6" max="6" width="19.81640625" style="22" customWidth="1"/>
    <col min="7" max="7" width="20.81640625" style="22" customWidth="1"/>
    <col min="8" max="8" width="23.7265625" style="22" customWidth="1"/>
  </cols>
  <sheetData>
    <row r="1" spans="1:8" ht="16.899999999999999" customHeight="1" x14ac:dyDescent="0.35">
      <c r="A1" s="68" t="str">
        <f>CONCATENATE(турнир," ",соревн_сезон," - ",команда," ",ком_пол)</f>
        <v>Первенство Москвы по регби среди любительских команд, 1 дивизион 2020 -  мужчины</v>
      </c>
      <c r="B1" s="68"/>
      <c r="C1" s="68"/>
      <c r="D1" s="68"/>
      <c r="E1" s="68"/>
      <c r="F1" s="68"/>
      <c r="G1" s="68"/>
      <c r="H1" s="68"/>
    </row>
    <row r="3" spans="1:8" ht="37.15" customHeight="1" x14ac:dyDescent="0.35">
      <c r="A3" s="61" t="s">
        <v>46</v>
      </c>
      <c r="B3" s="61" t="s">
        <v>47</v>
      </c>
      <c r="C3" s="61" t="s">
        <v>58</v>
      </c>
      <c r="D3" s="62" t="s">
        <v>53</v>
      </c>
      <c r="E3" s="61" t="s">
        <v>54</v>
      </c>
      <c r="F3" s="61" t="s">
        <v>55</v>
      </c>
      <c r="G3" s="63" t="s">
        <v>44</v>
      </c>
      <c r="H3" s="64" t="s">
        <v>56</v>
      </c>
    </row>
    <row r="4" spans="1:8" ht="30" customHeight="1" x14ac:dyDescent="0.35">
      <c r="A4" s="51">
        <f t="shared" ref="A4:A35" si="0">IFERROR(SMALL(порядок,ROW()-3),0)</f>
        <v>1</v>
      </c>
      <c r="B4" s="52" t="str">
        <f t="shared" ref="B4:B35" si="1">IFERROR(INDEX(ФИО,MATCH(A4,порядок,0)),0)</f>
        <v>Абрамов Сергей Николаевич</v>
      </c>
      <c r="C4" s="51" t="str">
        <f t="shared" ref="C4:C35" si="2">IFERROR(INDEX(лиц,MATCH(A4,порядок,0)),0)</f>
        <v>07001</v>
      </c>
      <c r="D4" s="53">
        <f t="shared" ref="D4:D35" si="3">IFERROR(INDEX(ДатаРожд,MATCH(A4,порядок,0)),0)</f>
        <v>39153</v>
      </c>
      <c r="E4" s="51" t="str">
        <f t="shared" ref="E4:E35" si="4">IFERROR(INDEX(разряд,MATCH(A4,порядок,0)),0)</f>
        <v>б/р</v>
      </c>
      <c r="F4" s="51" t="str">
        <f t="shared" ref="F4:F35" si="5">IFERROR(INDEX(документ,MATCH(A4,порядок,0)),0)</f>
        <v>1234 567890</v>
      </c>
      <c r="G4" s="51" t="str">
        <f t="shared" ref="G4:G35" si="6">IFERROR(INDEX(полис,MATCH(A4,порядок,0)),0)</f>
        <v>12345</v>
      </c>
      <c r="H4" s="54"/>
    </row>
    <row r="5" spans="1:8" ht="30" customHeight="1" x14ac:dyDescent="0.35">
      <c r="A5" s="51">
        <f t="shared" si="0"/>
        <v>2</v>
      </c>
      <c r="B5" s="52" t="str">
        <f t="shared" si="1"/>
        <v>Борисов Степан Михайлович</v>
      </c>
      <c r="C5" s="51" t="str">
        <f t="shared" si="2"/>
        <v>07023</v>
      </c>
      <c r="D5" s="53">
        <f t="shared" si="3"/>
        <v>39402</v>
      </c>
      <c r="E5" s="51" t="str">
        <f t="shared" si="4"/>
        <v>2 юн</v>
      </c>
      <c r="F5" s="51" t="str">
        <f t="shared" si="5"/>
        <v>1234 567890</v>
      </c>
      <c r="G5" s="51" t="str">
        <f t="shared" si="6"/>
        <v>34567</v>
      </c>
      <c r="H5" s="54"/>
    </row>
    <row r="6" spans="1:8" ht="30" customHeight="1" x14ac:dyDescent="0.35">
      <c r="A6" s="51">
        <f t="shared" si="0"/>
        <v>3</v>
      </c>
      <c r="B6" s="52" t="str">
        <f t="shared" si="1"/>
        <v>Добавляйте Сюда Игроков</v>
      </c>
      <c r="C6" s="51">
        <f t="shared" si="2"/>
        <v>0</v>
      </c>
      <c r="D6" s="53">
        <f t="shared" si="3"/>
        <v>0</v>
      </c>
      <c r="E6" s="51">
        <f t="shared" si="4"/>
        <v>0</v>
      </c>
      <c r="F6" s="51">
        <f t="shared" si="5"/>
        <v>0</v>
      </c>
      <c r="G6" s="51">
        <f t="shared" si="6"/>
        <v>0</v>
      </c>
      <c r="H6" s="54"/>
    </row>
    <row r="7" spans="1:8" ht="30" customHeight="1" x14ac:dyDescent="0.35">
      <c r="A7" s="51">
        <f t="shared" si="0"/>
        <v>4</v>
      </c>
      <c r="B7" s="52" t="str">
        <f t="shared" si="1"/>
        <v>Петров Алексей Сергеевич</v>
      </c>
      <c r="C7" s="51" t="str">
        <f t="shared" si="2"/>
        <v>07002</v>
      </c>
      <c r="D7" s="53">
        <f t="shared" si="3"/>
        <v>39205</v>
      </c>
      <c r="E7" s="51" t="str">
        <f t="shared" si="4"/>
        <v>3 юн</v>
      </c>
      <c r="F7" s="51" t="str">
        <f t="shared" si="5"/>
        <v>1234 567890</v>
      </c>
      <c r="G7" s="51" t="str">
        <f t="shared" si="6"/>
        <v>23456</v>
      </c>
      <c r="H7" s="54"/>
    </row>
    <row r="8" spans="1:8" ht="30" customHeight="1" x14ac:dyDescent="0.35">
      <c r="A8" s="51">
        <f t="shared" si="0"/>
        <v>0</v>
      </c>
      <c r="B8" s="52">
        <f t="shared" si="1"/>
        <v>0</v>
      </c>
      <c r="C8" s="51">
        <f t="shared" si="2"/>
        <v>0</v>
      </c>
      <c r="D8" s="53">
        <f t="shared" si="3"/>
        <v>0</v>
      </c>
      <c r="E8" s="51">
        <f t="shared" si="4"/>
        <v>0</v>
      </c>
      <c r="F8" s="51">
        <f t="shared" si="5"/>
        <v>0</v>
      </c>
      <c r="G8" s="51">
        <f t="shared" si="6"/>
        <v>0</v>
      </c>
      <c r="H8" s="54"/>
    </row>
    <row r="9" spans="1:8" ht="30" customHeight="1" x14ac:dyDescent="0.35">
      <c r="A9" s="51">
        <f t="shared" si="0"/>
        <v>0</v>
      </c>
      <c r="B9" s="52">
        <f t="shared" si="1"/>
        <v>0</v>
      </c>
      <c r="C9" s="51">
        <f t="shared" si="2"/>
        <v>0</v>
      </c>
      <c r="D9" s="53">
        <f t="shared" si="3"/>
        <v>0</v>
      </c>
      <c r="E9" s="51">
        <f t="shared" si="4"/>
        <v>0</v>
      </c>
      <c r="F9" s="51">
        <f t="shared" si="5"/>
        <v>0</v>
      </c>
      <c r="G9" s="51">
        <f t="shared" si="6"/>
        <v>0</v>
      </c>
      <c r="H9" s="54"/>
    </row>
    <row r="10" spans="1:8" ht="30" customHeight="1" x14ac:dyDescent="0.35">
      <c r="A10" s="51">
        <f t="shared" si="0"/>
        <v>0</v>
      </c>
      <c r="B10" s="52">
        <f t="shared" si="1"/>
        <v>0</v>
      </c>
      <c r="C10" s="51">
        <f t="shared" si="2"/>
        <v>0</v>
      </c>
      <c r="D10" s="53">
        <f t="shared" si="3"/>
        <v>0</v>
      </c>
      <c r="E10" s="51">
        <f t="shared" si="4"/>
        <v>0</v>
      </c>
      <c r="F10" s="51">
        <f t="shared" si="5"/>
        <v>0</v>
      </c>
      <c r="G10" s="51">
        <f t="shared" si="6"/>
        <v>0</v>
      </c>
      <c r="H10" s="54"/>
    </row>
    <row r="11" spans="1:8" ht="30" customHeight="1" x14ac:dyDescent="0.35">
      <c r="A11" s="51">
        <f t="shared" si="0"/>
        <v>0</v>
      </c>
      <c r="B11" s="52">
        <f t="shared" si="1"/>
        <v>0</v>
      </c>
      <c r="C11" s="51">
        <f t="shared" si="2"/>
        <v>0</v>
      </c>
      <c r="D11" s="53">
        <f t="shared" si="3"/>
        <v>0</v>
      </c>
      <c r="E11" s="51">
        <f t="shared" si="4"/>
        <v>0</v>
      </c>
      <c r="F11" s="51">
        <f t="shared" si="5"/>
        <v>0</v>
      </c>
      <c r="G11" s="51">
        <f t="shared" si="6"/>
        <v>0</v>
      </c>
      <c r="H11" s="54"/>
    </row>
    <row r="12" spans="1:8" ht="30" customHeight="1" x14ac:dyDescent="0.35">
      <c r="A12" s="51">
        <f t="shared" si="0"/>
        <v>0</v>
      </c>
      <c r="B12" s="52">
        <f t="shared" si="1"/>
        <v>0</v>
      </c>
      <c r="C12" s="51">
        <f t="shared" si="2"/>
        <v>0</v>
      </c>
      <c r="D12" s="53">
        <f t="shared" si="3"/>
        <v>0</v>
      </c>
      <c r="E12" s="51">
        <f t="shared" si="4"/>
        <v>0</v>
      </c>
      <c r="F12" s="51">
        <f t="shared" si="5"/>
        <v>0</v>
      </c>
      <c r="G12" s="51">
        <f t="shared" si="6"/>
        <v>0</v>
      </c>
      <c r="H12" s="54"/>
    </row>
    <row r="13" spans="1:8" ht="30" customHeight="1" x14ac:dyDescent="0.35">
      <c r="A13" s="51">
        <f t="shared" si="0"/>
        <v>0</v>
      </c>
      <c r="B13" s="52">
        <f t="shared" si="1"/>
        <v>0</v>
      </c>
      <c r="C13" s="51">
        <f t="shared" si="2"/>
        <v>0</v>
      </c>
      <c r="D13" s="53">
        <f t="shared" si="3"/>
        <v>0</v>
      </c>
      <c r="E13" s="51">
        <f t="shared" si="4"/>
        <v>0</v>
      </c>
      <c r="F13" s="51">
        <f t="shared" si="5"/>
        <v>0</v>
      </c>
      <c r="G13" s="51">
        <f t="shared" si="6"/>
        <v>0</v>
      </c>
      <c r="H13" s="54"/>
    </row>
    <row r="14" spans="1:8" ht="30" customHeight="1" x14ac:dyDescent="0.35">
      <c r="A14" s="51">
        <f t="shared" si="0"/>
        <v>0</v>
      </c>
      <c r="B14" s="52">
        <f t="shared" si="1"/>
        <v>0</v>
      </c>
      <c r="C14" s="51">
        <f t="shared" si="2"/>
        <v>0</v>
      </c>
      <c r="D14" s="53">
        <f t="shared" si="3"/>
        <v>0</v>
      </c>
      <c r="E14" s="51">
        <f t="shared" si="4"/>
        <v>0</v>
      </c>
      <c r="F14" s="51">
        <f t="shared" si="5"/>
        <v>0</v>
      </c>
      <c r="G14" s="51">
        <f t="shared" si="6"/>
        <v>0</v>
      </c>
      <c r="H14" s="54"/>
    </row>
    <row r="15" spans="1:8" ht="30" customHeight="1" x14ac:dyDescent="0.35">
      <c r="A15" s="51">
        <f t="shared" si="0"/>
        <v>0</v>
      </c>
      <c r="B15" s="52">
        <f t="shared" si="1"/>
        <v>0</v>
      </c>
      <c r="C15" s="51">
        <f t="shared" si="2"/>
        <v>0</v>
      </c>
      <c r="D15" s="53">
        <f t="shared" si="3"/>
        <v>0</v>
      </c>
      <c r="E15" s="51">
        <f t="shared" si="4"/>
        <v>0</v>
      </c>
      <c r="F15" s="51">
        <f t="shared" si="5"/>
        <v>0</v>
      </c>
      <c r="G15" s="51">
        <f t="shared" si="6"/>
        <v>0</v>
      </c>
      <c r="H15" s="54"/>
    </row>
    <row r="16" spans="1:8" ht="30" customHeight="1" x14ac:dyDescent="0.35">
      <c r="A16" s="51">
        <f t="shared" si="0"/>
        <v>0</v>
      </c>
      <c r="B16" s="52">
        <f t="shared" si="1"/>
        <v>0</v>
      </c>
      <c r="C16" s="51">
        <f t="shared" si="2"/>
        <v>0</v>
      </c>
      <c r="D16" s="53">
        <f t="shared" si="3"/>
        <v>0</v>
      </c>
      <c r="E16" s="51">
        <f t="shared" si="4"/>
        <v>0</v>
      </c>
      <c r="F16" s="51">
        <f t="shared" si="5"/>
        <v>0</v>
      </c>
      <c r="G16" s="51">
        <f t="shared" si="6"/>
        <v>0</v>
      </c>
      <c r="H16" s="54"/>
    </row>
    <row r="17" spans="1:8" ht="30" customHeight="1" x14ac:dyDescent="0.35">
      <c r="A17" s="51">
        <f t="shared" si="0"/>
        <v>0</v>
      </c>
      <c r="B17" s="52">
        <f t="shared" si="1"/>
        <v>0</v>
      </c>
      <c r="C17" s="51">
        <f t="shared" si="2"/>
        <v>0</v>
      </c>
      <c r="D17" s="53">
        <f t="shared" si="3"/>
        <v>0</v>
      </c>
      <c r="E17" s="51">
        <f t="shared" si="4"/>
        <v>0</v>
      </c>
      <c r="F17" s="51">
        <f t="shared" si="5"/>
        <v>0</v>
      </c>
      <c r="G17" s="51">
        <f t="shared" si="6"/>
        <v>0</v>
      </c>
      <c r="H17" s="54"/>
    </row>
    <row r="18" spans="1:8" ht="30" customHeight="1" x14ac:dyDescent="0.35">
      <c r="A18" s="51">
        <f t="shared" si="0"/>
        <v>0</v>
      </c>
      <c r="B18" s="52">
        <f t="shared" si="1"/>
        <v>0</v>
      </c>
      <c r="C18" s="51">
        <f t="shared" si="2"/>
        <v>0</v>
      </c>
      <c r="D18" s="53">
        <f t="shared" si="3"/>
        <v>0</v>
      </c>
      <c r="E18" s="51">
        <f t="shared" si="4"/>
        <v>0</v>
      </c>
      <c r="F18" s="51">
        <f t="shared" si="5"/>
        <v>0</v>
      </c>
      <c r="G18" s="51">
        <f t="shared" si="6"/>
        <v>0</v>
      </c>
      <c r="H18" s="54"/>
    </row>
    <row r="19" spans="1:8" ht="30" customHeight="1" x14ac:dyDescent="0.35">
      <c r="A19" s="51">
        <f t="shared" si="0"/>
        <v>0</v>
      </c>
      <c r="B19" s="52">
        <f t="shared" si="1"/>
        <v>0</v>
      </c>
      <c r="C19" s="51">
        <f t="shared" si="2"/>
        <v>0</v>
      </c>
      <c r="D19" s="53">
        <f t="shared" si="3"/>
        <v>0</v>
      </c>
      <c r="E19" s="51">
        <f t="shared" si="4"/>
        <v>0</v>
      </c>
      <c r="F19" s="51">
        <f t="shared" si="5"/>
        <v>0</v>
      </c>
      <c r="G19" s="51">
        <f t="shared" si="6"/>
        <v>0</v>
      </c>
      <c r="H19" s="54"/>
    </row>
    <row r="20" spans="1:8" ht="30" customHeight="1" x14ac:dyDescent="0.35">
      <c r="A20" s="51">
        <f t="shared" si="0"/>
        <v>0</v>
      </c>
      <c r="B20" s="52">
        <f t="shared" si="1"/>
        <v>0</v>
      </c>
      <c r="C20" s="51">
        <f t="shared" si="2"/>
        <v>0</v>
      </c>
      <c r="D20" s="53">
        <f t="shared" si="3"/>
        <v>0</v>
      </c>
      <c r="E20" s="51">
        <f t="shared" si="4"/>
        <v>0</v>
      </c>
      <c r="F20" s="51">
        <f t="shared" si="5"/>
        <v>0</v>
      </c>
      <c r="G20" s="51">
        <f t="shared" si="6"/>
        <v>0</v>
      </c>
      <c r="H20" s="54"/>
    </row>
    <row r="21" spans="1:8" ht="30" customHeight="1" x14ac:dyDescent="0.35">
      <c r="A21" s="51">
        <f t="shared" si="0"/>
        <v>0</v>
      </c>
      <c r="B21" s="52">
        <f t="shared" si="1"/>
        <v>0</v>
      </c>
      <c r="C21" s="51">
        <f t="shared" si="2"/>
        <v>0</v>
      </c>
      <c r="D21" s="53">
        <f t="shared" si="3"/>
        <v>0</v>
      </c>
      <c r="E21" s="51">
        <f t="shared" si="4"/>
        <v>0</v>
      </c>
      <c r="F21" s="51">
        <f t="shared" si="5"/>
        <v>0</v>
      </c>
      <c r="G21" s="51">
        <f t="shared" si="6"/>
        <v>0</v>
      </c>
      <c r="H21" s="54"/>
    </row>
    <row r="22" spans="1:8" ht="30" customHeight="1" x14ac:dyDescent="0.35">
      <c r="A22" s="51">
        <f t="shared" si="0"/>
        <v>0</v>
      </c>
      <c r="B22" s="52">
        <f t="shared" si="1"/>
        <v>0</v>
      </c>
      <c r="C22" s="51">
        <f t="shared" si="2"/>
        <v>0</v>
      </c>
      <c r="D22" s="53">
        <f t="shared" si="3"/>
        <v>0</v>
      </c>
      <c r="E22" s="51">
        <f t="shared" si="4"/>
        <v>0</v>
      </c>
      <c r="F22" s="51">
        <f t="shared" si="5"/>
        <v>0</v>
      </c>
      <c r="G22" s="51">
        <f t="shared" si="6"/>
        <v>0</v>
      </c>
      <c r="H22" s="54"/>
    </row>
    <row r="23" spans="1:8" ht="30" customHeight="1" x14ac:dyDescent="0.35">
      <c r="A23" s="51">
        <f t="shared" si="0"/>
        <v>0</v>
      </c>
      <c r="B23" s="52">
        <f t="shared" si="1"/>
        <v>0</v>
      </c>
      <c r="C23" s="51">
        <f t="shared" si="2"/>
        <v>0</v>
      </c>
      <c r="D23" s="53">
        <f t="shared" si="3"/>
        <v>0</v>
      </c>
      <c r="E23" s="51">
        <f t="shared" si="4"/>
        <v>0</v>
      </c>
      <c r="F23" s="51">
        <f t="shared" si="5"/>
        <v>0</v>
      </c>
      <c r="G23" s="51">
        <f t="shared" si="6"/>
        <v>0</v>
      </c>
      <c r="H23" s="54"/>
    </row>
    <row r="24" spans="1:8" ht="30" customHeight="1" x14ac:dyDescent="0.35">
      <c r="A24" s="51">
        <f t="shared" si="0"/>
        <v>0</v>
      </c>
      <c r="B24" s="52">
        <f t="shared" si="1"/>
        <v>0</v>
      </c>
      <c r="C24" s="51">
        <f t="shared" si="2"/>
        <v>0</v>
      </c>
      <c r="D24" s="53">
        <f t="shared" si="3"/>
        <v>0</v>
      </c>
      <c r="E24" s="51">
        <f t="shared" si="4"/>
        <v>0</v>
      </c>
      <c r="F24" s="51">
        <f t="shared" si="5"/>
        <v>0</v>
      </c>
      <c r="G24" s="51">
        <f t="shared" si="6"/>
        <v>0</v>
      </c>
      <c r="H24" s="54"/>
    </row>
    <row r="25" spans="1:8" ht="30" customHeight="1" x14ac:dyDescent="0.35">
      <c r="A25" s="51">
        <f t="shared" si="0"/>
        <v>0</v>
      </c>
      <c r="B25" s="52">
        <f t="shared" si="1"/>
        <v>0</v>
      </c>
      <c r="C25" s="51">
        <f t="shared" si="2"/>
        <v>0</v>
      </c>
      <c r="D25" s="53">
        <f t="shared" si="3"/>
        <v>0</v>
      </c>
      <c r="E25" s="51">
        <f t="shared" si="4"/>
        <v>0</v>
      </c>
      <c r="F25" s="51">
        <f t="shared" si="5"/>
        <v>0</v>
      </c>
      <c r="G25" s="51">
        <f t="shared" si="6"/>
        <v>0</v>
      </c>
      <c r="H25" s="54"/>
    </row>
    <row r="26" spans="1:8" ht="30" customHeight="1" x14ac:dyDescent="0.35">
      <c r="A26" s="51">
        <f t="shared" si="0"/>
        <v>0</v>
      </c>
      <c r="B26" s="52">
        <f t="shared" si="1"/>
        <v>0</v>
      </c>
      <c r="C26" s="51">
        <f t="shared" si="2"/>
        <v>0</v>
      </c>
      <c r="D26" s="53">
        <f t="shared" si="3"/>
        <v>0</v>
      </c>
      <c r="E26" s="51">
        <f t="shared" si="4"/>
        <v>0</v>
      </c>
      <c r="F26" s="51">
        <f t="shared" si="5"/>
        <v>0</v>
      </c>
      <c r="G26" s="51">
        <f t="shared" si="6"/>
        <v>0</v>
      </c>
      <c r="H26" s="54"/>
    </row>
    <row r="27" spans="1:8" ht="30" customHeight="1" x14ac:dyDescent="0.35">
      <c r="A27" s="51">
        <f t="shared" si="0"/>
        <v>0</v>
      </c>
      <c r="B27" s="52">
        <f t="shared" si="1"/>
        <v>0</v>
      </c>
      <c r="C27" s="51">
        <f t="shared" si="2"/>
        <v>0</v>
      </c>
      <c r="D27" s="53">
        <f t="shared" si="3"/>
        <v>0</v>
      </c>
      <c r="E27" s="51">
        <f t="shared" si="4"/>
        <v>0</v>
      </c>
      <c r="F27" s="51">
        <f t="shared" si="5"/>
        <v>0</v>
      </c>
      <c r="G27" s="51">
        <f t="shared" si="6"/>
        <v>0</v>
      </c>
      <c r="H27" s="54"/>
    </row>
    <row r="28" spans="1:8" ht="30" customHeight="1" x14ac:dyDescent="0.35">
      <c r="A28" s="51">
        <f t="shared" si="0"/>
        <v>0</v>
      </c>
      <c r="B28" s="52">
        <f t="shared" si="1"/>
        <v>0</v>
      </c>
      <c r="C28" s="51">
        <f t="shared" si="2"/>
        <v>0</v>
      </c>
      <c r="D28" s="53">
        <f t="shared" si="3"/>
        <v>0</v>
      </c>
      <c r="E28" s="51">
        <f t="shared" si="4"/>
        <v>0</v>
      </c>
      <c r="F28" s="51">
        <f t="shared" si="5"/>
        <v>0</v>
      </c>
      <c r="G28" s="51">
        <f t="shared" si="6"/>
        <v>0</v>
      </c>
      <c r="H28" s="54"/>
    </row>
    <row r="29" spans="1:8" ht="30" customHeight="1" x14ac:dyDescent="0.35">
      <c r="A29" s="51">
        <f t="shared" si="0"/>
        <v>0</v>
      </c>
      <c r="B29" s="52">
        <f t="shared" si="1"/>
        <v>0</v>
      </c>
      <c r="C29" s="51">
        <f t="shared" si="2"/>
        <v>0</v>
      </c>
      <c r="D29" s="53">
        <f t="shared" si="3"/>
        <v>0</v>
      </c>
      <c r="E29" s="51">
        <f t="shared" si="4"/>
        <v>0</v>
      </c>
      <c r="F29" s="51">
        <f t="shared" si="5"/>
        <v>0</v>
      </c>
      <c r="G29" s="51">
        <f t="shared" si="6"/>
        <v>0</v>
      </c>
      <c r="H29" s="54"/>
    </row>
    <row r="30" spans="1:8" ht="30" customHeight="1" x14ac:dyDescent="0.35">
      <c r="A30" s="51">
        <f t="shared" si="0"/>
        <v>0</v>
      </c>
      <c r="B30" s="52">
        <f t="shared" si="1"/>
        <v>0</v>
      </c>
      <c r="C30" s="51">
        <f t="shared" si="2"/>
        <v>0</v>
      </c>
      <c r="D30" s="53">
        <f t="shared" si="3"/>
        <v>0</v>
      </c>
      <c r="E30" s="51">
        <f t="shared" si="4"/>
        <v>0</v>
      </c>
      <c r="F30" s="51">
        <f t="shared" si="5"/>
        <v>0</v>
      </c>
      <c r="G30" s="51">
        <f t="shared" si="6"/>
        <v>0</v>
      </c>
      <c r="H30" s="54"/>
    </row>
    <row r="31" spans="1:8" ht="30" customHeight="1" x14ac:dyDescent="0.35">
      <c r="A31" s="51">
        <f t="shared" si="0"/>
        <v>0</v>
      </c>
      <c r="B31" s="52">
        <f t="shared" si="1"/>
        <v>0</v>
      </c>
      <c r="C31" s="51">
        <f t="shared" si="2"/>
        <v>0</v>
      </c>
      <c r="D31" s="53">
        <f t="shared" si="3"/>
        <v>0</v>
      </c>
      <c r="E31" s="51">
        <f t="shared" si="4"/>
        <v>0</v>
      </c>
      <c r="F31" s="51">
        <f t="shared" si="5"/>
        <v>0</v>
      </c>
      <c r="G31" s="51">
        <f t="shared" si="6"/>
        <v>0</v>
      </c>
      <c r="H31" s="54"/>
    </row>
    <row r="32" spans="1:8" ht="30" customHeight="1" x14ac:dyDescent="0.35">
      <c r="A32" s="51">
        <f t="shared" si="0"/>
        <v>0</v>
      </c>
      <c r="B32" s="52">
        <f t="shared" si="1"/>
        <v>0</v>
      </c>
      <c r="C32" s="51">
        <f t="shared" si="2"/>
        <v>0</v>
      </c>
      <c r="D32" s="53">
        <f t="shared" si="3"/>
        <v>0</v>
      </c>
      <c r="E32" s="51">
        <f t="shared" si="4"/>
        <v>0</v>
      </c>
      <c r="F32" s="51">
        <f t="shared" si="5"/>
        <v>0</v>
      </c>
      <c r="G32" s="51">
        <f t="shared" si="6"/>
        <v>0</v>
      </c>
      <c r="H32" s="54"/>
    </row>
    <row r="33" spans="1:8" ht="30" customHeight="1" x14ac:dyDescent="0.35">
      <c r="A33" s="51">
        <f t="shared" si="0"/>
        <v>0</v>
      </c>
      <c r="B33" s="52">
        <f t="shared" si="1"/>
        <v>0</v>
      </c>
      <c r="C33" s="51">
        <f t="shared" si="2"/>
        <v>0</v>
      </c>
      <c r="D33" s="53">
        <f t="shared" si="3"/>
        <v>0</v>
      </c>
      <c r="E33" s="51">
        <f t="shared" si="4"/>
        <v>0</v>
      </c>
      <c r="F33" s="51">
        <f t="shared" si="5"/>
        <v>0</v>
      </c>
      <c r="G33" s="51">
        <f t="shared" si="6"/>
        <v>0</v>
      </c>
      <c r="H33" s="54"/>
    </row>
    <row r="34" spans="1:8" ht="30" customHeight="1" x14ac:dyDescent="0.35">
      <c r="A34" s="51">
        <f t="shared" si="0"/>
        <v>0</v>
      </c>
      <c r="B34" s="52">
        <f t="shared" si="1"/>
        <v>0</v>
      </c>
      <c r="C34" s="51">
        <f t="shared" si="2"/>
        <v>0</v>
      </c>
      <c r="D34" s="53">
        <f t="shared" si="3"/>
        <v>0</v>
      </c>
      <c r="E34" s="51">
        <f t="shared" si="4"/>
        <v>0</v>
      </c>
      <c r="F34" s="51">
        <f t="shared" si="5"/>
        <v>0</v>
      </c>
      <c r="G34" s="51">
        <f t="shared" si="6"/>
        <v>0</v>
      </c>
      <c r="H34" s="54"/>
    </row>
    <row r="35" spans="1:8" ht="30" customHeight="1" x14ac:dyDescent="0.35">
      <c r="A35" s="51">
        <f t="shared" si="0"/>
        <v>0</v>
      </c>
      <c r="B35" s="52">
        <f t="shared" si="1"/>
        <v>0</v>
      </c>
      <c r="C35" s="51">
        <f t="shared" si="2"/>
        <v>0</v>
      </c>
      <c r="D35" s="53">
        <f t="shared" si="3"/>
        <v>0</v>
      </c>
      <c r="E35" s="51">
        <f t="shared" si="4"/>
        <v>0</v>
      </c>
      <c r="F35" s="51">
        <f t="shared" si="5"/>
        <v>0</v>
      </c>
      <c r="G35" s="51">
        <f t="shared" si="6"/>
        <v>0</v>
      </c>
      <c r="H35" s="54"/>
    </row>
    <row r="36" spans="1:8" ht="30" customHeight="1" x14ac:dyDescent="0.35">
      <c r="A36" s="51">
        <f t="shared" ref="A36:A59" si="7">IFERROR(SMALL(порядок,ROW()-3),0)</f>
        <v>0</v>
      </c>
      <c r="B36" s="52">
        <f t="shared" ref="B36:B59" si="8">IFERROR(INDEX(ФИО,MATCH(A36,порядок,0)),0)</f>
        <v>0</v>
      </c>
      <c r="C36" s="51">
        <f t="shared" ref="C36:C59" si="9">IFERROR(INDEX(лиц,MATCH(A36,порядок,0)),0)</f>
        <v>0</v>
      </c>
      <c r="D36" s="53">
        <f t="shared" ref="D36:D59" si="10">IFERROR(INDEX(ДатаРожд,MATCH(A36,порядок,0)),0)</f>
        <v>0</v>
      </c>
      <c r="E36" s="51">
        <f t="shared" ref="E36:E59" si="11">IFERROR(INDEX(разряд,MATCH(A36,порядок,0)),0)</f>
        <v>0</v>
      </c>
      <c r="F36" s="51">
        <f t="shared" ref="F36:F59" si="12">IFERROR(INDEX(документ,MATCH(A36,порядок,0)),0)</f>
        <v>0</v>
      </c>
      <c r="G36" s="51">
        <f t="shared" ref="G36:G59" si="13">IFERROR(INDEX(полис,MATCH(A36,порядок,0)),0)</f>
        <v>0</v>
      </c>
      <c r="H36" s="54"/>
    </row>
    <row r="37" spans="1:8" ht="30" customHeight="1" x14ac:dyDescent="0.35">
      <c r="A37" s="51">
        <f t="shared" si="7"/>
        <v>0</v>
      </c>
      <c r="B37" s="52">
        <f t="shared" si="8"/>
        <v>0</v>
      </c>
      <c r="C37" s="51">
        <f t="shared" si="9"/>
        <v>0</v>
      </c>
      <c r="D37" s="53">
        <f t="shared" si="10"/>
        <v>0</v>
      </c>
      <c r="E37" s="51">
        <f t="shared" si="11"/>
        <v>0</v>
      </c>
      <c r="F37" s="51">
        <f t="shared" si="12"/>
        <v>0</v>
      </c>
      <c r="G37" s="51">
        <f t="shared" si="13"/>
        <v>0</v>
      </c>
      <c r="H37" s="54"/>
    </row>
    <row r="38" spans="1:8" ht="30" customHeight="1" x14ac:dyDescent="0.35">
      <c r="A38" s="51">
        <f t="shared" si="7"/>
        <v>0</v>
      </c>
      <c r="B38" s="52">
        <f t="shared" si="8"/>
        <v>0</v>
      </c>
      <c r="C38" s="51">
        <f t="shared" si="9"/>
        <v>0</v>
      </c>
      <c r="D38" s="53">
        <f t="shared" si="10"/>
        <v>0</v>
      </c>
      <c r="E38" s="51">
        <f t="shared" si="11"/>
        <v>0</v>
      </c>
      <c r="F38" s="51">
        <f t="shared" si="12"/>
        <v>0</v>
      </c>
      <c r="G38" s="51">
        <f t="shared" si="13"/>
        <v>0</v>
      </c>
      <c r="H38" s="54"/>
    </row>
    <row r="39" spans="1:8" ht="30" customHeight="1" x14ac:dyDescent="0.35">
      <c r="A39" s="51">
        <f t="shared" si="7"/>
        <v>0</v>
      </c>
      <c r="B39" s="52">
        <f t="shared" si="8"/>
        <v>0</v>
      </c>
      <c r="C39" s="51">
        <f t="shared" si="9"/>
        <v>0</v>
      </c>
      <c r="D39" s="53">
        <f t="shared" si="10"/>
        <v>0</v>
      </c>
      <c r="E39" s="51">
        <f t="shared" si="11"/>
        <v>0</v>
      </c>
      <c r="F39" s="51">
        <f t="shared" si="12"/>
        <v>0</v>
      </c>
      <c r="G39" s="51">
        <f t="shared" si="13"/>
        <v>0</v>
      </c>
      <c r="H39" s="54"/>
    </row>
    <row r="40" spans="1:8" ht="30" customHeight="1" x14ac:dyDescent="0.35">
      <c r="A40" s="51">
        <f t="shared" si="7"/>
        <v>0</v>
      </c>
      <c r="B40" s="52">
        <f t="shared" si="8"/>
        <v>0</v>
      </c>
      <c r="C40" s="51">
        <f t="shared" si="9"/>
        <v>0</v>
      </c>
      <c r="D40" s="53">
        <f t="shared" si="10"/>
        <v>0</v>
      </c>
      <c r="E40" s="51">
        <f t="shared" si="11"/>
        <v>0</v>
      </c>
      <c r="F40" s="51">
        <f t="shared" si="12"/>
        <v>0</v>
      </c>
      <c r="G40" s="51">
        <f t="shared" si="13"/>
        <v>0</v>
      </c>
      <c r="H40" s="54"/>
    </row>
    <row r="41" spans="1:8" ht="30" customHeight="1" x14ac:dyDescent="0.35">
      <c r="A41" s="51">
        <f t="shared" si="7"/>
        <v>0</v>
      </c>
      <c r="B41" s="52">
        <f t="shared" si="8"/>
        <v>0</v>
      </c>
      <c r="C41" s="51">
        <f t="shared" si="9"/>
        <v>0</v>
      </c>
      <c r="D41" s="53">
        <f t="shared" si="10"/>
        <v>0</v>
      </c>
      <c r="E41" s="51">
        <f t="shared" si="11"/>
        <v>0</v>
      </c>
      <c r="F41" s="51">
        <f t="shared" si="12"/>
        <v>0</v>
      </c>
      <c r="G41" s="51">
        <f t="shared" si="13"/>
        <v>0</v>
      </c>
      <c r="H41" s="54"/>
    </row>
    <row r="42" spans="1:8" ht="30" customHeight="1" x14ac:dyDescent="0.35">
      <c r="A42" s="51">
        <f t="shared" si="7"/>
        <v>0</v>
      </c>
      <c r="B42" s="52">
        <f t="shared" si="8"/>
        <v>0</v>
      </c>
      <c r="C42" s="51">
        <f t="shared" si="9"/>
        <v>0</v>
      </c>
      <c r="D42" s="53">
        <f t="shared" si="10"/>
        <v>0</v>
      </c>
      <c r="E42" s="51">
        <f t="shared" si="11"/>
        <v>0</v>
      </c>
      <c r="F42" s="51">
        <f t="shared" si="12"/>
        <v>0</v>
      </c>
      <c r="G42" s="51">
        <f t="shared" si="13"/>
        <v>0</v>
      </c>
      <c r="H42" s="54"/>
    </row>
    <row r="43" spans="1:8" ht="30" customHeight="1" x14ac:dyDescent="0.35">
      <c r="A43" s="51">
        <f t="shared" si="7"/>
        <v>0</v>
      </c>
      <c r="B43" s="52">
        <f t="shared" si="8"/>
        <v>0</v>
      </c>
      <c r="C43" s="51">
        <f t="shared" si="9"/>
        <v>0</v>
      </c>
      <c r="D43" s="53">
        <f t="shared" si="10"/>
        <v>0</v>
      </c>
      <c r="E43" s="51">
        <f t="shared" si="11"/>
        <v>0</v>
      </c>
      <c r="F43" s="51">
        <f t="shared" si="12"/>
        <v>0</v>
      </c>
      <c r="G43" s="51">
        <f t="shared" si="13"/>
        <v>0</v>
      </c>
      <c r="H43" s="54"/>
    </row>
    <row r="44" spans="1:8" ht="30" customHeight="1" x14ac:dyDescent="0.35">
      <c r="A44" s="51">
        <f t="shared" si="7"/>
        <v>0</v>
      </c>
      <c r="B44" s="52">
        <f t="shared" si="8"/>
        <v>0</v>
      </c>
      <c r="C44" s="51">
        <f t="shared" si="9"/>
        <v>0</v>
      </c>
      <c r="D44" s="53">
        <f t="shared" si="10"/>
        <v>0</v>
      </c>
      <c r="E44" s="51">
        <f t="shared" si="11"/>
        <v>0</v>
      </c>
      <c r="F44" s="51">
        <f t="shared" si="12"/>
        <v>0</v>
      </c>
      <c r="G44" s="51">
        <f t="shared" si="13"/>
        <v>0</v>
      </c>
      <c r="H44" s="54"/>
    </row>
    <row r="45" spans="1:8" ht="30" customHeight="1" x14ac:dyDescent="0.35">
      <c r="A45" s="51">
        <f t="shared" si="7"/>
        <v>0</v>
      </c>
      <c r="B45" s="52">
        <f t="shared" si="8"/>
        <v>0</v>
      </c>
      <c r="C45" s="51">
        <f t="shared" si="9"/>
        <v>0</v>
      </c>
      <c r="D45" s="53">
        <f t="shared" si="10"/>
        <v>0</v>
      </c>
      <c r="E45" s="51">
        <f t="shared" si="11"/>
        <v>0</v>
      </c>
      <c r="F45" s="51">
        <f t="shared" si="12"/>
        <v>0</v>
      </c>
      <c r="G45" s="51">
        <f t="shared" si="13"/>
        <v>0</v>
      </c>
      <c r="H45" s="54"/>
    </row>
    <row r="46" spans="1:8" ht="30" customHeight="1" x14ac:dyDescent="0.35">
      <c r="A46" s="51">
        <f t="shared" si="7"/>
        <v>0</v>
      </c>
      <c r="B46" s="52">
        <f t="shared" si="8"/>
        <v>0</v>
      </c>
      <c r="C46" s="51">
        <f t="shared" si="9"/>
        <v>0</v>
      </c>
      <c r="D46" s="53">
        <f t="shared" si="10"/>
        <v>0</v>
      </c>
      <c r="E46" s="51">
        <f t="shared" si="11"/>
        <v>0</v>
      </c>
      <c r="F46" s="51">
        <f t="shared" si="12"/>
        <v>0</v>
      </c>
      <c r="G46" s="51">
        <f t="shared" si="13"/>
        <v>0</v>
      </c>
      <c r="H46" s="54"/>
    </row>
    <row r="47" spans="1:8" ht="30" customHeight="1" x14ac:dyDescent="0.35">
      <c r="A47" s="51">
        <f t="shared" si="7"/>
        <v>0</v>
      </c>
      <c r="B47" s="52">
        <f t="shared" si="8"/>
        <v>0</v>
      </c>
      <c r="C47" s="51">
        <f t="shared" si="9"/>
        <v>0</v>
      </c>
      <c r="D47" s="53">
        <f t="shared" si="10"/>
        <v>0</v>
      </c>
      <c r="E47" s="51">
        <f t="shared" si="11"/>
        <v>0</v>
      </c>
      <c r="F47" s="51">
        <f t="shared" si="12"/>
        <v>0</v>
      </c>
      <c r="G47" s="51">
        <f t="shared" si="13"/>
        <v>0</v>
      </c>
      <c r="H47" s="54"/>
    </row>
    <row r="48" spans="1:8" ht="30" customHeight="1" x14ac:dyDescent="0.35">
      <c r="A48" s="51">
        <f t="shared" si="7"/>
        <v>0</v>
      </c>
      <c r="B48" s="52">
        <f t="shared" si="8"/>
        <v>0</v>
      </c>
      <c r="C48" s="51">
        <f t="shared" si="9"/>
        <v>0</v>
      </c>
      <c r="D48" s="53">
        <f t="shared" si="10"/>
        <v>0</v>
      </c>
      <c r="E48" s="51">
        <f t="shared" si="11"/>
        <v>0</v>
      </c>
      <c r="F48" s="51">
        <f t="shared" si="12"/>
        <v>0</v>
      </c>
      <c r="G48" s="51">
        <f t="shared" si="13"/>
        <v>0</v>
      </c>
      <c r="H48" s="54"/>
    </row>
    <row r="49" spans="1:8" ht="30" customHeight="1" x14ac:dyDescent="0.35">
      <c r="A49" s="51">
        <f t="shared" si="7"/>
        <v>0</v>
      </c>
      <c r="B49" s="52">
        <f t="shared" si="8"/>
        <v>0</v>
      </c>
      <c r="C49" s="51">
        <f t="shared" si="9"/>
        <v>0</v>
      </c>
      <c r="D49" s="53">
        <f t="shared" si="10"/>
        <v>0</v>
      </c>
      <c r="E49" s="51">
        <f t="shared" si="11"/>
        <v>0</v>
      </c>
      <c r="F49" s="51">
        <f t="shared" si="12"/>
        <v>0</v>
      </c>
      <c r="G49" s="51">
        <f t="shared" si="13"/>
        <v>0</v>
      </c>
      <c r="H49" s="54"/>
    </row>
    <row r="50" spans="1:8" ht="30" customHeight="1" x14ac:dyDescent="0.35">
      <c r="A50" s="51">
        <f t="shared" si="7"/>
        <v>0</v>
      </c>
      <c r="B50" s="52">
        <f t="shared" si="8"/>
        <v>0</v>
      </c>
      <c r="C50" s="51">
        <f t="shared" si="9"/>
        <v>0</v>
      </c>
      <c r="D50" s="53">
        <f t="shared" si="10"/>
        <v>0</v>
      </c>
      <c r="E50" s="51">
        <f t="shared" si="11"/>
        <v>0</v>
      </c>
      <c r="F50" s="51">
        <f t="shared" si="12"/>
        <v>0</v>
      </c>
      <c r="G50" s="51">
        <f t="shared" si="13"/>
        <v>0</v>
      </c>
      <c r="H50" s="54"/>
    </row>
    <row r="51" spans="1:8" ht="30" customHeight="1" x14ac:dyDescent="0.35">
      <c r="A51" s="51">
        <f t="shared" si="7"/>
        <v>0</v>
      </c>
      <c r="B51" s="52">
        <f t="shared" si="8"/>
        <v>0</v>
      </c>
      <c r="C51" s="51">
        <f t="shared" si="9"/>
        <v>0</v>
      </c>
      <c r="D51" s="53">
        <f t="shared" si="10"/>
        <v>0</v>
      </c>
      <c r="E51" s="51">
        <f t="shared" si="11"/>
        <v>0</v>
      </c>
      <c r="F51" s="51">
        <f t="shared" si="12"/>
        <v>0</v>
      </c>
      <c r="G51" s="51">
        <f t="shared" si="13"/>
        <v>0</v>
      </c>
      <c r="H51" s="54"/>
    </row>
    <row r="52" spans="1:8" ht="30" customHeight="1" x14ac:dyDescent="0.35">
      <c r="A52" s="51">
        <f t="shared" si="7"/>
        <v>0</v>
      </c>
      <c r="B52" s="52">
        <f t="shared" si="8"/>
        <v>0</v>
      </c>
      <c r="C52" s="51">
        <f t="shared" si="9"/>
        <v>0</v>
      </c>
      <c r="D52" s="53">
        <f t="shared" si="10"/>
        <v>0</v>
      </c>
      <c r="E52" s="51">
        <f t="shared" si="11"/>
        <v>0</v>
      </c>
      <c r="F52" s="51">
        <f t="shared" si="12"/>
        <v>0</v>
      </c>
      <c r="G52" s="51">
        <f t="shared" si="13"/>
        <v>0</v>
      </c>
      <c r="H52" s="54"/>
    </row>
    <row r="53" spans="1:8" ht="30" customHeight="1" x14ac:dyDescent="0.35">
      <c r="A53" s="51">
        <f t="shared" si="7"/>
        <v>0</v>
      </c>
      <c r="B53" s="52">
        <f t="shared" si="8"/>
        <v>0</v>
      </c>
      <c r="C53" s="51">
        <f t="shared" si="9"/>
        <v>0</v>
      </c>
      <c r="D53" s="53">
        <f t="shared" si="10"/>
        <v>0</v>
      </c>
      <c r="E53" s="51">
        <f t="shared" si="11"/>
        <v>0</v>
      </c>
      <c r="F53" s="51">
        <f t="shared" si="12"/>
        <v>0</v>
      </c>
      <c r="G53" s="51">
        <f t="shared" si="13"/>
        <v>0</v>
      </c>
      <c r="H53" s="54"/>
    </row>
    <row r="54" spans="1:8" ht="30" customHeight="1" x14ac:dyDescent="0.35">
      <c r="A54" s="51">
        <f t="shared" si="7"/>
        <v>0</v>
      </c>
      <c r="B54" s="52">
        <f t="shared" si="8"/>
        <v>0</v>
      </c>
      <c r="C54" s="51">
        <f t="shared" si="9"/>
        <v>0</v>
      </c>
      <c r="D54" s="53">
        <f t="shared" si="10"/>
        <v>0</v>
      </c>
      <c r="E54" s="51">
        <f t="shared" si="11"/>
        <v>0</v>
      </c>
      <c r="F54" s="51">
        <f t="shared" si="12"/>
        <v>0</v>
      </c>
      <c r="G54" s="51">
        <f t="shared" si="13"/>
        <v>0</v>
      </c>
      <c r="H54" s="54"/>
    </row>
    <row r="55" spans="1:8" ht="30" customHeight="1" x14ac:dyDescent="0.35">
      <c r="A55" s="51">
        <f t="shared" si="7"/>
        <v>0</v>
      </c>
      <c r="B55" s="52">
        <f t="shared" si="8"/>
        <v>0</v>
      </c>
      <c r="C55" s="51">
        <f t="shared" si="9"/>
        <v>0</v>
      </c>
      <c r="D55" s="53">
        <f t="shared" si="10"/>
        <v>0</v>
      </c>
      <c r="E55" s="51">
        <f t="shared" si="11"/>
        <v>0</v>
      </c>
      <c r="F55" s="51">
        <f t="shared" si="12"/>
        <v>0</v>
      </c>
      <c r="G55" s="51">
        <f t="shared" si="13"/>
        <v>0</v>
      </c>
      <c r="H55" s="54"/>
    </row>
    <row r="56" spans="1:8" ht="30" customHeight="1" x14ac:dyDescent="0.35">
      <c r="A56" s="51">
        <f t="shared" si="7"/>
        <v>0</v>
      </c>
      <c r="B56" s="52">
        <f t="shared" si="8"/>
        <v>0</v>
      </c>
      <c r="C56" s="51">
        <f t="shared" si="9"/>
        <v>0</v>
      </c>
      <c r="D56" s="53">
        <f t="shared" si="10"/>
        <v>0</v>
      </c>
      <c r="E56" s="51">
        <f t="shared" si="11"/>
        <v>0</v>
      </c>
      <c r="F56" s="51">
        <f t="shared" si="12"/>
        <v>0</v>
      </c>
      <c r="G56" s="51">
        <f t="shared" si="13"/>
        <v>0</v>
      </c>
      <c r="H56" s="54"/>
    </row>
    <row r="57" spans="1:8" ht="30" customHeight="1" x14ac:dyDescent="0.35">
      <c r="A57" s="51">
        <f t="shared" si="7"/>
        <v>0</v>
      </c>
      <c r="B57" s="52">
        <f t="shared" si="8"/>
        <v>0</v>
      </c>
      <c r="C57" s="51">
        <f t="shared" si="9"/>
        <v>0</v>
      </c>
      <c r="D57" s="53">
        <f t="shared" si="10"/>
        <v>0</v>
      </c>
      <c r="E57" s="51">
        <f t="shared" si="11"/>
        <v>0</v>
      </c>
      <c r="F57" s="51">
        <f t="shared" si="12"/>
        <v>0</v>
      </c>
      <c r="G57" s="51">
        <f t="shared" si="13"/>
        <v>0</v>
      </c>
      <c r="H57" s="54"/>
    </row>
    <row r="58" spans="1:8" ht="30" customHeight="1" x14ac:dyDescent="0.35">
      <c r="A58" s="51">
        <f t="shared" si="7"/>
        <v>0</v>
      </c>
      <c r="B58" s="52">
        <f t="shared" si="8"/>
        <v>0</v>
      </c>
      <c r="C58" s="51">
        <f t="shared" si="9"/>
        <v>0</v>
      </c>
      <c r="D58" s="53">
        <f t="shared" si="10"/>
        <v>0</v>
      </c>
      <c r="E58" s="51">
        <f t="shared" si="11"/>
        <v>0</v>
      </c>
      <c r="F58" s="51">
        <f t="shared" si="12"/>
        <v>0</v>
      </c>
      <c r="G58" s="51">
        <f t="shared" si="13"/>
        <v>0</v>
      </c>
      <c r="H58" s="54"/>
    </row>
    <row r="59" spans="1:8" ht="30" customHeight="1" x14ac:dyDescent="0.35">
      <c r="A59" s="55">
        <f t="shared" si="7"/>
        <v>0</v>
      </c>
      <c r="B59" s="56">
        <f t="shared" si="8"/>
        <v>0</v>
      </c>
      <c r="C59" s="55">
        <f t="shared" si="9"/>
        <v>0</v>
      </c>
      <c r="D59" s="57">
        <f t="shared" si="10"/>
        <v>0</v>
      </c>
      <c r="E59" s="55">
        <f t="shared" si="11"/>
        <v>0</v>
      </c>
      <c r="F59" s="55">
        <f t="shared" si="12"/>
        <v>0</v>
      </c>
      <c r="G59" s="55">
        <f t="shared" si="13"/>
        <v>0</v>
      </c>
      <c r="H59" s="58"/>
    </row>
    <row r="61" spans="1:8" x14ac:dyDescent="0.35">
      <c r="A61" s="92" t="s">
        <v>59</v>
      </c>
      <c r="B61" s="92"/>
      <c r="C61" s="92"/>
      <c r="D61" s="92"/>
      <c r="E61" s="92"/>
      <c r="F61" s="92"/>
      <c r="G61" s="92"/>
      <c r="H61" s="92"/>
    </row>
    <row r="63" spans="1:8" ht="31" customHeight="1" x14ac:dyDescent="0.35">
      <c r="A63" s="59"/>
      <c r="B63" s="60" t="s">
        <v>47</v>
      </c>
      <c r="C63" s="88" t="s">
        <v>26</v>
      </c>
      <c r="D63" s="89"/>
      <c r="E63" s="88" t="s">
        <v>6</v>
      </c>
      <c r="F63" s="89"/>
      <c r="G63" s="88" t="s">
        <v>29</v>
      </c>
      <c r="H63" s="89"/>
    </row>
    <row r="64" spans="1:8" ht="31" customHeight="1" x14ac:dyDescent="0.45">
      <c r="A64" s="49">
        <v>1</v>
      </c>
      <c r="B64" s="50">
        <f>VLOOKUP(1,адм,4)</f>
        <v>0</v>
      </c>
      <c r="C64" s="90">
        <f>VLOOKUP(1,адм,3)</f>
        <v>0</v>
      </c>
      <c r="D64" s="91"/>
      <c r="E64" s="90">
        <f>VLOOKUP(1,адм,5)</f>
        <v>0</v>
      </c>
      <c r="F64" s="91"/>
      <c r="G64" s="90">
        <f>VLOOKUP(1,адм,6)</f>
        <v>0</v>
      </c>
      <c r="H64" s="91"/>
    </row>
    <row r="65" spans="1:8" ht="31" customHeight="1" x14ac:dyDescent="0.45">
      <c r="A65" s="49">
        <v>2</v>
      </c>
      <c r="B65" s="50">
        <f>VLOOKUP(2,адм,4)</f>
        <v>0</v>
      </c>
      <c r="C65" s="90">
        <f>VLOOKUP(2,адм,3)</f>
        <v>0</v>
      </c>
      <c r="D65" s="91"/>
      <c r="E65" s="90">
        <f>VLOOKUP(2,адм,5)</f>
        <v>0</v>
      </c>
      <c r="F65" s="91"/>
      <c r="G65" s="90">
        <f>VLOOKUP(2,адм,6)</f>
        <v>0</v>
      </c>
      <c r="H65" s="91"/>
    </row>
    <row r="66" spans="1:8" ht="31" customHeight="1" x14ac:dyDescent="0.45">
      <c r="A66" s="49">
        <v>3</v>
      </c>
      <c r="B66" s="50">
        <f>VLOOKUP(3,адм,4)</f>
        <v>0</v>
      </c>
      <c r="C66" s="90">
        <f>VLOOKUP(3,адм,3)</f>
        <v>0</v>
      </c>
      <c r="D66" s="91"/>
      <c r="E66" s="90">
        <f>VLOOKUP(3,адм,5)</f>
        <v>0</v>
      </c>
      <c r="F66" s="91"/>
      <c r="G66" s="90">
        <f>VLOOKUP(3,адм,6)</f>
        <v>0</v>
      </c>
      <c r="H66" s="91"/>
    </row>
    <row r="67" spans="1:8" ht="31" customHeight="1" x14ac:dyDescent="0.45">
      <c r="A67" s="49">
        <v>4</v>
      </c>
      <c r="B67" s="50">
        <f>VLOOKUP(4,адм,4)</f>
        <v>0</v>
      </c>
      <c r="C67" s="90">
        <f>VLOOKUP(4,адм,3)</f>
        <v>0</v>
      </c>
      <c r="D67" s="91"/>
      <c r="E67" s="90">
        <f>VLOOKUP(4,адм,5)</f>
        <v>0</v>
      </c>
      <c r="F67" s="91"/>
      <c r="G67" s="90">
        <f>VLOOKUP(4,адм,6)</f>
        <v>0</v>
      </c>
      <c r="H67" s="91"/>
    </row>
    <row r="68" spans="1:8" ht="31" customHeight="1" x14ac:dyDescent="0.45">
      <c r="A68" s="49">
        <v>5</v>
      </c>
      <c r="B68" s="50">
        <f>VLOOKUP(5,адм,4)</f>
        <v>0</v>
      </c>
      <c r="C68" s="90">
        <f>VLOOKUP(5,адм,3)</f>
        <v>0</v>
      </c>
      <c r="D68" s="91"/>
      <c r="E68" s="90">
        <f>VLOOKUP(5,адм,5)</f>
        <v>0</v>
      </c>
      <c r="F68" s="91"/>
      <c r="G68" s="90">
        <f>VLOOKUP(5,адм,6)</f>
        <v>0</v>
      </c>
      <c r="H68" s="91"/>
    </row>
    <row r="69" spans="1:8" ht="31" customHeight="1" x14ac:dyDescent="0.45">
      <c r="A69" s="49">
        <v>6</v>
      </c>
      <c r="B69" s="50">
        <f>VLOOKUP(6,адм,4)</f>
        <v>0</v>
      </c>
      <c r="C69" s="90">
        <f>VLOOKUP(6,адм,3)</f>
        <v>0</v>
      </c>
      <c r="D69" s="91"/>
      <c r="E69" s="90">
        <f>VLOOKUP(6,адм,5)</f>
        <v>0</v>
      </c>
      <c r="F69" s="91"/>
      <c r="G69" s="90">
        <f>VLOOKUP(6,адм,6)</f>
        <v>0</v>
      </c>
      <c r="H69" s="91"/>
    </row>
    <row r="70" spans="1:8" ht="57.4" customHeight="1" x14ac:dyDescent="0.35">
      <c r="B70" s="23" t="s">
        <v>65</v>
      </c>
      <c r="C70" s="81"/>
      <c r="D70" s="81"/>
      <c r="E70" s="81"/>
      <c r="F70" s="23" t="s">
        <v>66</v>
      </c>
      <c r="G70" s="81"/>
      <c r="H70" s="81"/>
    </row>
    <row r="71" spans="1:8" ht="56.65" customHeight="1" x14ac:dyDescent="0.35">
      <c r="B71" s="22" t="s">
        <v>19</v>
      </c>
      <c r="C71" s="94" t="s">
        <v>60</v>
      </c>
      <c r="D71" s="94"/>
      <c r="E71" s="94"/>
      <c r="G71" s="93" t="s">
        <v>60</v>
      </c>
      <c r="H71" s="93"/>
    </row>
    <row r="72" spans="1:8" x14ac:dyDescent="0.35">
      <c r="E72" s="23" t="s">
        <v>61</v>
      </c>
      <c r="F72" s="81"/>
      <c r="G72" s="81"/>
      <c r="H72" s="21" t="s">
        <v>62</v>
      </c>
    </row>
    <row r="73" spans="1:8" ht="47.65" customHeight="1" x14ac:dyDescent="0.35">
      <c r="B73" s="23" t="s">
        <v>63</v>
      </c>
      <c r="C73" s="81"/>
      <c r="D73" s="81"/>
      <c r="E73" s="81"/>
      <c r="F73" s="23" t="s">
        <v>64</v>
      </c>
    </row>
    <row r="74" spans="1:8" ht="56.65" customHeight="1" x14ac:dyDescent="0.35">
      <c r="B74" s="22"/>
      <c r="C74" s="95" t="s">
        <v>25</v>
      </c>
      <c r="D74" s="95"/>
      <c r="E74" s="95"/>
      <c r="G74" s="93" t="s">
        <v>25</v>
      </c>
      <c r="H74" s="93"/>
    </row>
    <row r="75" spans="1:8" ht="22.5" customHeight="1" x14ac:dyDescent="0.35">
      <c r="B75" s="22" t="s">
        <v>19</v>
      </c>
      <c r="C75" s="94" t="s">
        <v>60</v>
      </c>
      <c r="D75" s="94"/>
      <c r="E75" s="94"/>
      <c r="G75" s="93" t="s">
        <v>60</v>
      </c>
      <c r="H75" s="93"/>
    </row>
    <row r="76" spans="1:8" ht="47.25" customHeight="1" x14ac:dyDescent="0.35">
      <c r="B76" s="21" t="s">
        <v>67</v>
      </c>
    </row>
  </sheetData>
  <mergeCells count="33">
    <mergeCell ref="F72:G72"/>
    <mergeCell ref="C75:E75"/>
    <mergeCell ref="G75:H75"/>
    <mergeCell ref="C73:E73"/>
    <mergeCell ref="C74:E74"/>
    <mergeCell ref="G74:H74"/>
    <mergeCell ref="C69:D69"/>
    <mergeCell ref="E69:F69"/>
    <mergeCell ref="G69:H69"/>
    <mergeCell ref="G71:H71"/>
    <mergeCell ref="C70:E70"/>
    <mergeCell ref="C71:E71"/>
    <mergeCell ref="G70:H70"/>
    <mergeCell ref="C67:D67"/>
    <mergeCell ref="E67:F67"/>
    <mergeCell ref="G67:H67"/>
    <mergeCell ref="C68:D68"/>
    <mergeCell ref="E68:F68"/>
    <mergeCell ref="G68:H68"/>
    <mergeCell ref="C65:D65"/>
    <mergeCell ref="E65:F65"/>
    <mergeCell ref="G65:H65"/>
    <mergeCell ref="C66:D66"/>
    <mergeCell ref="E66:F66"/>
    <mergeCell ref="G66:H66"/>
    <mergeCell ref="A1:H1"/>
    <mergeCell ref="C63:D63"/>
    <mergeCell ref="E63:F63"/>
    <mergeCell ref="G63:H63"/>
    <mergeCell ref="C64:D64"/>
    <mergeCell ref="E64:F64"/>
    <mergeCell ref="G64:H64"/>
    <mergeCell ref="A61:H61"/>
  </mergeCells>
  <conditionalFormatting sqref="B66:H69">
    <cfRule type="cellIs" dxfId="1" priority="2" operator="equal">
      <formula>0</formula>
    </cfRule>
  </conditionalFormatting>
  <conditionalFormatting sqref="A4:G5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errors="blank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Информация - ЗАПОЛНИТЬ</vt:lpstr>
      <vt:lpstr>Список - ЗАПОЛНИТЬ</vt:lpstr>
      <vt:lpstr>Титульный лист - ПЕЧАТЬ</vt:lpstr>
      <vt:lpstr>Заявочный лист - ПЕЧАТЬ</vt:lpstr>
      <vt:lpstr>адм</vt:lpstr>
      <vt:lpstr>адм_долж</vt:lpstr>
      <vt:lpstr>адм_почта</vt:lpstr>
      <vt:lpstr>адм_тел</vt:lpstr>
      <vt:lpstr>адм_ФИО</vt:lpstr>
      <vt:lpstr>ДатаРожд</vt:lpstr>
      <vt:lpstr>документ</vt:lpstr>
      <vt:lpstr>'Заявочный лист - ПЕЧАТЬ'!Заголовки_для_печати</vt:lpstr>
      <vt:lpstr>клуб</vt:lpstr>
      <vt:lpstr>клуб_адрес</vt:lpstr>
      <vt:lpstr>клуб_город</vt:lpstr>
      <vt:lpstr>клуб_почта</vt:lpstr>
      <vt:lpstr>клуб_сайт</vt:lpstr>
      <vt:lpstr>клуб_сокр</vt:lpstr>
      <vt:lpstr>клуб_тел</vt:lpstr>
      <vt:lpstr>код_турнира</vt:lpstr>
      <vt:lpstr>ком_возраст</vt:lpstr>
      <vt:lpstr>ком_пол</vt:lpstr>
      <vt:lpstr>команда</vt:lpstr>
      <vt:lpstr>лиц</vt:lpstr>
      <vt:lpstr>полис</vt:lpstr>
      <vt:lpstr>порядок</vt:lpstr>
      <vt:lpstr>разряд</vt:lpstr>
      <vt:lpstr>соревн_сезон</vt:lpstr>
      <vt:lpstr>соревнование</vt:lpstr>
      <vt:lpstr>турнир</vt:lpstr>
      <vt:lpstr>турниры</vt:lpstr>
      <vt:lpstr>ФИО</vt:lpstr>
    </vt:vector>
  </TitlesOfParts>
  <Company>Inter-Legis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</dc:creator>
  <cp:lastModifiedBy>Lenovo</cp:lastModifiedBy>
  <cp:lastPrinted>2019-07-14T20:38:07Z</cp:lastPrinted>
  <dcterms:created xsi:type="dcterms:W3CDTF">2019-06-27T12:29:04Z</dcterms:created>
  <dcterms:modified xsi:type="dcterms:W3CDTF">2020-03-20T13:32:03Z</dcterms:modified>
</cp:coreProperties>
</file>