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4025" activeTab="3"/>
  </bookViews>
  <sheets>
    <sheet name="Информация - ЗАПОЛНИТЬ" sheetId="1" r:id="rId1"/>
    <sheet name="Список - ЗАПОЛНИТЬ" sheetId="3" r:id="rId2"/>
    <sheet name="Титульный лист - ПЕЧАТЬ" sheetId="2" r:id="rId3"/>
    <sheet name="Заявочный лист - ПЕЧАТЬ" sheetId="4" r:id="rId4"/>
  </sheets>
  <definedNames>
    <definedName name="адм">'Информация - ЗАПОЛНИТЬ'!$D$4:$I$14</definedName>
    <definedName name="адм_долж">'Информация - ЗАПОЛНИТЬ'!$F$4:$F$14</definedName>
    <definedName name="адм_почта">'Информация - ЗАПОЛНИТЬ'!$I$4:$I$14</definedName>
    <definedName name="адм_тел">'Информация - ЗАПОЛНИТЬ'!$H$4:$H$14</definedName>
    <definedName name="адм_ФИО">'Информация - ЗАПОЛНИТЬ'!$G$4:$G$14</definedName>
    <definedName name="возр_кат">'Информация - ЗАПОЛНИТЬ'!#REF!</definedName>
    <definedName name="ДатаРожд">'Список - ЗАПОЛНИТЬ'!$D:$D</definedName>
    <definedName name="девушки">'Информация - ЗАПОЛНИТЬ'!#REF!</definedName>
    <definedName name="документ">'Список - ЗАПОЛНИТЬ'!$H:$H</definedName>
    <definedName name="_xlnm.Print_Titles" localSheetId="3">'Заявочный лист - ПЕЧАТЬ'!$1:$3</definedName>
    <definedName name="клуб">'Информация - ЗАПОЛНИТЬ'!$B$3</definedName>
    <definedName name="клуб_адрес">'Информация - ЗАПОЛНИТЬ'!$B$6</definedName>
    <definedName name="клуб_город">'Информация - ЗАПОЛНИТЬ'!$B$5</definedName>
    <definedName name="клуб_почта">'Информация - ЗАПОЛНИТЬ'!$B$8</definedName>
    <definedName name="клуб_сайт">'Информация - ЗАПОЛНИТЬ'!$B$9</definedName>
    <definedName name="клуб_сокр">'Информация - ЗАПОЛНИТЬ'!$B$4</definedName>
    <definedName name="клуб_тел">'Информация - ЗАПОЛНИТЬ'!$B$7</definedName>
    <definedName name="код_турнира">'Информация - ЗАПОЛНИТЬ'!$K$3:$K$5</definedName>
    <definedName name="ком_возраст">'Информация - ЗАПОЛНИТЬ'!$B$14</definedName>
    <definedName name="ком_пол">'Информация - ЗАПОЛНИТЬ'!$B$13</definedName>
    <definedName name="команда">'Информация - ЗАПОЛНИТЬ'!$B$12</definedName>
    <definedName name="лиц">'Список - ЗАПОЛНИТЬ'!$G:$G</definedName>
    <definedName name="полис">'Список - ЗАПОЛНИТЬ'!$I:$I</definedName>
    <definedName name="порядок">'Список - ЗАПОЛНИТЬ'!$K:$K</definedName>
    <definedName name="разряд">'Список - ЗАПОЛНИТЬ'!$E:$E</definedName>
    <definedName name="соревн_сезон">'Информация - ЗАПОЛНИТЬ'!$B$17</definedName>
    <definedName name="соревнование">'Информация - ЗАПОЛНИТЬ'!$B$16</definedName>
    <definedName name="турнир">'Титульный лист - ПЕЧАТЬ'!$E$11</definedName>
    <definedName name="турниры">'Информация - ЗАПОЛНИТЬ'!$K$3:$L$5</definedName>
    <definedName name="ФИО">'Список - ЗАПОЛНИТЬ'!$J:$J</definedName>
    <definedName name="юниоры">'Информация - ЗАПОЛНИТЬ'!#REF!</definedName>
    <definedName name="юноши">'Информация - ЗАПОЛНИТЬ'!#REF!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2" i="3" l="1"/>
  <c r="K12" i="3" s="1"/>
  <c r="E11" i="2"/>
  <c r="A1" i="4" s="1"/>
  <c r="J9" i="2"/>
  <c r="D4" i="1"/>
  <c r="D5" i="1" s="1"/>
  <c r="D6" i="1" s="1"/>
  <c r="D7" i="1" s="1"/>
  <c r="D8" i="1" s="1"/>
  <c r="D9" i="1" s="1"/>
  <c r="E10" i="2"/>
  <c r="J11" i="2"/>
  <c r="E9" i="2"/>
  <c r="J2" i="2"/>
  <c r="J3" i="2"/>
  <c r="J4" i="2"/>
  <c r="J5" i="2"/>
  <c r="J6" i="2"/>
  <c r="J7" i="2"/>
  <c r="K8" i="3" l="1"/>
  <c r="K2" i="3"/>
  <c r="K5" i="3"/>
  <c r="K15" i="3"/>
  <c r="K6" i="3"/>
  <c r="K10" i="3"/>
  <c r="K14" i="3"/>
  <c r="K3" i="3"/>
  <c r="K7" i="3"/>
  <c r="K11" i="3"/>
  <c r="K9" i="3"/>
  <c r="K13" i="3"/>
  <c r="K16" i="3"/>
  <c r="K4" i="3"/>
  <c r="D10" i="1"/>
  <c r="D11" i="1" s="1"/>
  <c r="D12" i="1" s="1"/>
  <c r="D13" i="1" s="1"/>
  <c r="D14" i="1" s="1"/>
  <c r="B24" i="4" s="1"/>
  <c r="C23" i="4"/>
  <c r="C25" i="4"/>
  <c r="G25" i="4" l="1"/>
  <c r="E23" i="4"/>
  <c r="B25" i="4"/>
  <c r="G24" i="4"/>
  <c r="G23" i="4"/>
  <c r="A11" i="4"/>
  <c r="C11" i="4" s="1"/>
  <c r="L3" i="3"/>
  <c r="L12" i="3"/>
  <c r="L4" i="3"/>
  <c r="L9" i="3"/>
  <c r="L6" i="3"/>
  <c r="L10" i="3"/>
  <c r="L14" i="3"/>
  <c r="L7" i="3"/>
  <c r="L11" i="3"/>
  <c r="L15" i="3"/>
  <c r="L8" i="3"/>
  <c r="L16" i="3"/>
  <c r="L5" i="3"/>
  <c r="L13" i="3"/>
  <c r="C24" i="4"/>
  <c r="E24" i="4"/>
  <c r="B23" i="4"/>
  <c r="E25" i="4"/>
  <c r="A14" i="4"/>
  <c r="C14" i="4" s="1"/>
  <c r="A12" i="4"/>
  <c r="A18" i="4"/>
  <c r="A15" i="4"/>
  <c r="A16" i="4"/>
  <c r="B11" i="4"/>
  <c r="D11" i="4"/>
  <c r="A8" i="4"/>
  <c r="A4" i="4"/>
  <c r="A9" i="4"/>
  <c r="A6" i="4"/>
  <c r="A7" i="4"/>
  <c r="A13" i="4"/>
  <c r="L2" i="3"/>
  <c r="B14" i="4"/>
  <c r="F14" i="4"/>
  <c r="E14" i="4"/>
  <c r="A17" i="4"/>
  <c r="A5" i="4"/>
  <c r="A10" i="4"/>
  <c r="E11" i="4" l="1"/>
  <c r="F11" i="4"/>
  <c r="G11" i="4"/>
  <c r="G14" i="4"/>
  <c r="D14" i="4"/>
  <c r="E10" i="4"/>
  <c r="B10" i="4"/>
  <c r="G10" i="4"/>
  <c r="F10" i="4"/>
  <c r="C10" i="4"/>
  <c r="D10" i="4"/>
  <c r="G5" i="4"/>
  <c r="D5" i="4"/>
  <c r="B5" i="4"/>
  <c r="F5" i="4"/>
  <c r="E5" i="4"/>
  <c r="C5" i="4"/>
  <c r="B9" i="4"/>
  <c r="D9" i="4"/>
  <c r="E9" i="4"/>
  <c r="F9" i="4"/>
  <c r="C9" i="4"/>
  <c r="G9" i="4"/>
  <c r="F7" i="4"/>
  <c r="G7" i="4"/>
  <c r="C7" i="4"/>
  <c r="B7" i="4"/>
  <c r="D7" i="4"/>
  <c r="E7" i="4"/>
  <c r="C15" i="4"/>
  <c r="D15" i="4"/>
  <c r="F15" i="4"/>
  <c r="B15" i="4"/>
  <c r="E15" i="4"/>
  <c r="G15" i="4"/>
  <c r="C13" i="4"/>
  <c r="E13" i="4"/>
  <c r="D13" i="4"/>
  <c r="F13" i="4"/>
  <c r="B13" i="4"/>
  <c r="G13" i="4"/>
  <c r="G8" i="4"/>
  <c r="D8" i="4"/>
  <c r="B8" i="4"/>
  <c r="C8" i="4"/>
  <c r="E8" i="4"/>
  <c r="F8" i="4"/>
  <c r="B6" i="4"/>
  <c r="F6" i="4"/>
  <c r="D6" i="4"/>
  <c r="E6" i="4"/>
  <c r="C6" i="4"/>
  <c r="G6" i="4"/>
  <c r="C18" i="4"/>
  <c r="B18" i="4"/>
  <c r="F18" i="4"/>
  <c r="E18" i="4"/>
  <c r="D18" i="4"/>
  <c r="G18" i="4"/>
  <c r="C17" i="4"/>
  <c r="F17" i="4"/>
  <c r="B17" i="4"/>
  <c r="E17" i="4"/>
  <c r="G17" i="4"/>
  <c r="D17" i="4"/>
  <c r="C4" i="4"/>
  <c r="D4" i="4"/>
  <c r="F4" i="4"/>
  <c r="G4" i="4"/>
  <c r="B4" i="4"/>
  <c r="E4" i="4"/>
  <c r="D16" i="4"/>
  <c r="G16" i="4"/>
  <c r="B16" i="4"/>
  <c r="C16" i="4"/>
  <c r="E16" i="4"/>
  <c r="F16" i="4"/>
  <c r="G12" i="4"/>
  <c r="B12" i="4"/>
  <c r="C12" i="4"/>
  <c r="E12" i="4"/>
  <c r="D12" i="4"/>
  <c r="F12" i="4"/>
</calcChain>
</file>

<file path=xl/comments1.xml><?xml version="1.0" encoding="utf-8"?>
<comments xmlns="http://schemas.openxmlformats.org/spreadsheetml/2006/main">
  <authors>
    <author>Lenovo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ФРМ:</t>
        </r>
        <r>
          <rPr>
            <sz val="9"/>
            <color indexed="81"/>
            <rFont val="Tahoma"/>
            <family val="2"/>
            <charset val="204"/>
          </rPr>
          <t xml:space="preserve">
Как команда будет указана в турнирной таблице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ФРМ:</t>
        </r>
        <r>
          <rPr>
            <sz val="9"/>
            <color indexed="81"/>
            <rFont val="Tahoma"/>
            <family val="2"/>
            <charset val="204"/>
          </rPr>
          <t xml:space="preserve">
Выбрать из списка - кнопка справа от ячейки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ФРМ:</t>
        </r>
        <r>
          <rPr>
            <sz val="9"/>
            <color indexed="81"/>
            <rFont val="Tahoma"/>
            <family val="2"/>
            <charset val="204"/>
          </rPr>
          <t xml:space="preserve">
Выбрать из списка - кнопка справа от ячейки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04"/>
          </rPr>
          <t>ФРМ:</t>
        </r>
        <r>
          <rPr>
            <sz val="9"/>
            <color indexed="81"/>
            <rFont val="Tahoma"/>
            <family val="2"/>
            <charset val="204"/>
          </rPr>
          <t xml:space="preserve">
Номер лицензии на сайте www.rugbymoscow.ru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ФРМ:</t>
        </r>
        <r>
          <rPr>
            <sz val="9"/>
            <color indexed="81"/>
            <rFont val="Tahoma"/>
            <family val="2"/>
            <charset val="204"/>
          </rPr>
          <t xml:space="preserve">
Вставьте в это поле логотип своего клуба.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ФРМ:</t>
        </r>
        <r>
          <rPr>
            <sz val="9"/>
            <color indexed="81"/>
            <rFont val="Tahoma"/>
            <family val="2"/>
            <charset val="204"/>
          </rPr>
          <t xml:space="preserve">
На этом листе НИЧЕГО не заполяйте, все данные автоматическим переносятся из соответствующих источников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ФРМ:</t>
        </r>
        <r>
          <rPr>
            <sz val="9"/>
            <color indexed="81"/>
            <rFont val="Tahoma"/>
            <family val="2"/>
            <charset val="204"/>
          </rPr>
          <t xml:space="preserve">
Перед печатью Заявочного листа - скрыть (не удалять !!!) строки, выделенные желтым.
Выделить строки, нажать правую кнопку мыши, выбрать "скрыть"</t>
        </r>
      </text>
    </comment>
  </commentList>
</comments>
</file>

<file path=xl/sharedStrings.xml><?xml version="1.0" encoding="utf-8"?>
<sst xmlns="http://schemas.openxmlformats.org/spreadsheetml/2006/main" count="98" uniqueCount="80">
  <si>
    <t>Федерация регби в городе Москве</t>
  </si>
  <si>
    <t>Региональная общественная организация</t>
  </si>
  <si>
    <t>Клуб (сокращ.наименование)</t>
  </si>
  <si>
    <t>Адрес клуба</t>
  </si>
  <si>
    <t>127473, Москва, ул.Селезнёвская, 13 а</t>
  </si>
  <si>
    <t>тел. 7 (967) 015-57-50</t>
  </si>
  <si>
    <t>телефон</t>
  </si>
  <si>
    <t>эл.почта</t>
  </si>
  <si>
    <t>сайт в Интернет</t>
  </si>
  <si>
    <t>цифрами</t>
  </si>
  <si>
    <t>)</t>
  </si>
  <si>
    <t>прописью</t>
  </si>
  <si>
    <t>игроков</t>
  </si>
  <si>
    <t>Гл.судья соревнований</t>
  </si>
  <si>
    <t>"</t>
  </si>
  <si>
    <t>20 _____ г</t>
  </si>
  <si>
    <t>/                                                     /</t>
  </si>
  <si>
    <t>info@rugbymoscow.ru</t>
  </si>
  <si>
    <t>www.rugbymoscow.ru</t>
  </si>
  <si>
    <t>М.П.</t>
  </si>
  <si>
    <t>город</t>
  </si>
  <si>
    <t>название команды</t>
  </si>
  <si>
    <t>Команды</t>
  </si>
  <si>
    <t>З А Я В О Ч Н Ы Й     Л И С Т</t>
  </si>
  <si>
    <t>сезон</t>
  </si>
  <si>
    <t>Фамилия И.О.</t>
  </si>
  <si>
    <t>Должность</t>
  </si>
  <si>
    <t>Руководитель</t>
  </si>
  <si>
    <t>тел</t>
  </si>
  <si>
    <t>e-mail</t>
  </si>
  <si>
    <t>Гл.тренер</t>
  </si>
  <si>
    <t>Информация о клубе</t>
  </si>
  <si>
    <t>Информация о команде</t>
  </si>
  <si>
    <t>Информация о соревновании</t>
  </si>
  <si>
    <t>для участия в соревновании</t>
  </si>
  <si>
    <t>штамп медицинского учреждения</t>
  </si>
  <si>
    <t>Фамилия</t>
  </si>
  <si>
    <t>Имя</t>
  </si>
  <si>
    <t>Отчество</t>
  </si>
  <si>
    <t>Дата рожд</t>
  </si>
  <si>
    <t>серия и номер документа</t>
  </si>
  <si>
    <t>№ страхового полиса</t>
  </si>
  <si>
    <t>разряд</t>
  </si>
  <si>
    <t>№ п/п</t>
  </si>
  <si>
    <t>Фамилия Имя Отчество</t>
  </si>
  <si>
    <t>Дата рождения</t>
  </si>
  <si>
    <t>Разряд</t>
  </si>
  <si>
    <t>Номер документа</t>
  </si>
  <si>
    <t>Отметка врача о допуске</t>
  </si>
  <si>
    <t>Оформлено (</t>
  </si>
  <si>
    <t>лицензия</t>
  </si>
  <si>
    <t>Тренерский и руководящий состав команды</t>
  </si>
  <si>
    <t>подпись</t>
  </si>
  <si>
    <t>Допущено к соревнованиям</t>
  </si>
  <si>
    <t>игрок (ов)</t>
  </si>
  <si>
    <t>Руководитель региональной федерации</t>
  </si>
  <si>
    <t>Врач</t>
  </si>
  <si>
    <t>Руководитель регбийного клуба *</t>
  </si>
  <si>
    <t>Гл.тренер *</t>
  </si>
  <si>
    <t>*) Подпись в настоящем документе означает ознакомление и согласие с Регламентом соревнований</t>
  </si>
  <si>
    <t>Клуб (официальное наименование)</t>
  </si>
  <si>
    <t>Руководящий состав клуба</t>
  </si>
  <si>
    <t>Заполните поля, отмеченные желтым фоном</t>
  </si>
  <si>
    <t>.</t>
  </si>
  <si>
    <t>№ лицензии</t>
  </si>
  <si>
    <t>Просто дописывайте игроков в таблицу. Лишние сроки можно удалять</t>
  </si>
  <si>
    <t>яяя</t>
  </si>
  <si>
    <t>яяя2</t>
  </si>
  <si>
    <t>яяя3</t>
  </si>
  <si>
    <t>муж/жен</t>
  </si>
  <si>
    <t>мужчины/жещины</t>
  </si>
  <si>
    <t>мужчины</t>
  </si>
  <si>
    <t>дивизион</t>
  </si>
  <si>
    <t>код турнира</t>
  </si>
  <si>
    <t>название турнира</t>
  </si>
  <si>
    <t>Клуб</t>
  </si>
  <si>
    <t>ваше лого здесь</t>
  </si>
  <si>
    <t>Чемпионат Москвы по регби-7</t>
  </si>
  <si>
    <t>-</t>
  </si>
  <si>
    <t>Тренер/Врач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</si>
</sst>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1A1A1A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6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/>
    <xf numFmtId="0" fontId="8" fillId="0" borderId="0" xfId="0" applyFont="1"/>
    <xf numFmtId="0" fontId="0" fillId="2" borderId="2" xfId="0" applyFill="1" applyBorder="1"/>
    <xf numFmtId="0" fontId="0" fillId="0" borderId="2" xfId="0" applyBorder="1"/>
    <xf numFmtId="0" fontId="1" fillId="0" borderId="0" xfId="0" applyFont="1" applyAlignment="1">
      <alignment wrapText="1"/>
    </xf>
    <xf numFmtId="0" fontId="0" fillId="2" borderId="3" xfId="0" applyFill="1" applyBorder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top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0" xfId="0" applyFont="1" applyFill="1"/>
    <xf numFmtId="0" fontId="0" fillId="3" borderId="3" xfId="0" applyFill="1" applyBorder="1"/>
    <xf numFmtId="1" fontId="0" fillId="0" borderId="0" xfId="0" applyNumberFormat="1"/>
    <xf numFmtId="0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1" fontId="12" fillId="0" borderId="14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/>
    </xf>
    <xf numFmtId="0" fontId="5" fillId="2" borderId="3" xfId="2" applyFill="1" applyBorder="1"/>
    <xf numFmtId="0" fontId="5" fillId="2" borderId="2" xfId="2" applyFill="1" applyBorder="1"/>
    <xf numFmtId="0" fontId="20" fillId="0" borderId="12" xfId="0" applyFont="1" applyFill="1" applyBorder="1"/>
    <xf numFmtId="14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left"/>
    </xf>
    <xf numFmtId="1" fontId="20" fillId="0" borderId="13" xfId="0" applyNumberFormat="1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17" fillId="4" borderId="15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0" fillId="0" borderId="12" xfId="0" applyFont="1" applyFill="1" applyBorder="1"/>
    <xf numFmtId="14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2" xfId="0" applyFill="1" applyBorder="1"/>
    <xf numFmtId="0" fontId="5" fillId="0" borderId="2" xfId="1" applyFill="1" applyBorder="1"/>
  </cellXfs>
  <cellStyles count="3">
    <cellStyle name="Hyperlink" xfId="2"/>
    <cellStyle name="Гиперссылка" xfId="1" builtinId="8"/>
    <cellStyle name="Обычный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1</xdr:col>
      <xdr:colOff>3904</xdr:colOff>
      <xdr:row>6</xdr:row>
      <xdr:rowOff>147585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4150"/>
          <a:ext cx="965982" cy="1174750"/>
        </a:xfrm>
        <a:prstGeom prst="rect">
          <a:avLst/>
        </a:prstGeom>
      </xdr:spPr>
    </xdr:pic>
    <xdr:clientData/>
  </xdr:twoCellAnchor>
  <xdr:twoCellAnchor editAs="oneCell">
    <xdr:from>
      <xdr:col>6</xdr:col>
      <xdr:colOff>1038225</xdr:colOff>
      <xdr:row>3</xdr:row>
      <xdr:rowOff>102869</xdr:rowOff>
    </xdr:from>
    <xdr:to>
      <xdr:col>7</xdr:col>
      <xdr:colOff>811213</xdr:colOff>
      <xdr:row>7</xdr:row>
      <xdr:rowOff>1171574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779144"/>
          <a:ext cx="1525588" cy="18307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Таблица5" displayName="Таблица5" ref="A1:L16" totalsRowShown="0" headerRowDxfId="16" dataDxfId="15" tableBorderDxfId="14">
  <autoFilter ref="A1:L16"/>
  <tableColumns count="12">
    <tableColumn id="1" name="Фамилия" dataDxfId="13"/>
    <tableColumn id="2" name="Имя" dataDxfId="12"/>
    <tableColumn id="3" name="Отчество" dataDxfId="11"/>
    <tableColumn id="4" name="Дата рожд" dataDxfId="10"/>
    <tableColumn id="5" name="разряд" dataDxfId="9"/>
    <tableColumn id="6" name="." dataDxfId="8"/>
    <tableColumn id="7" name="№ лицензии" dataDxfId="7"/>
    <tableColumn id="8" name="серия и номер документа" dataDxfId="6"/>
    <tableColumn id="9" name="№ страхового полиса" dataDxfId="5"/>
    <tableColumn id="13" name="яяя" dataDxfId="4">
      <calculatedColumnFormula>TRIM(CONCATENATE(Таблица5[[#This Row],[Фамилия]]," ",Таблица5[[#This Row],[Имя]]," ",Таблица5[[#This Row],[Отчество]]))</calculatedColumnFormula>
    </tableColumn>
    <tableColumn id="11" name="яяя2" dataDxfId="3">
      <calculatedColumnFormula>COUNTIF(J:J,"&lt;"&amp;Таблица5[[#This Row],[яяя]])+COUNTIF(J:J,"="&amp;Таблица5[[#This Row],[яяя]])</calculatedColumnFormula>
    </tableColumn>
    <tableColumn id="12" name="яяя3" dataDxfId="2">
      <calculatedColumnFormula>SMALL(порядок,ROW()-1)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ugbymoscow.ru/" TargetMode="External"/><Relationship Id="rId1" Type="http://schemas.openxmlformats.org/officeDocument/2006/relationships/hyperlink" Target="mailto:info@rugbymoscow.ru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28"/>
  <sheetViews>
    <sheetView workbookViewId="0">
      <selection activeCell="B13" sqref="B13"/>
    </sheetView>
  </sheetViews>
  <sheetFormatPr defaultRowHeight="15" x14ac:dyDescent="0.25"/>
  <cols>
    <col min="1" max="1" width="36.42578125" style="7" customWidth="1"/>
    <col min="2" max="2" width="45.7109375" customWidth="1"/>
    <col min="3" max="3" width="2.7109375" customWidth="1"/>
    <col min="4" max="4" width="4.42578125" customWidth="1"/>
    <col min="5" max="5" width="17.140625" customWidth="1"/>
    <col min="6" max="6" width="16.5703125" customWidth="1"/>
    <col min="7" max="7" width="19.28515625" customWidth="1"/>
    <col min="8" max="8" width="13.5703125" customWidth="1"/>
    <col min="9" max="9" width="24.140625" customWidth="1"/>
    <col min="10" max="10" width="9" customWidth="1"/>
    <col min="11" max="11" width="9" hidden="1" customWidth="1"/>
    <col min="12" max="12" width="9.140625" hidden="1" customWidth="1"/>
  </cols>
  <sheetData>
    <row r="1" spans="1:12" ht="35.25" customHeight="1" x14ac:dyDescent="0.25">
      <c r="A1" s="57" t="s">
        <v>62</v>
      </c>
      <c r="B1" s="57"/>
      <c r="C1" s="57"/>
      <c r="D1" s="57"/>
      <c r="E1" s="57"/>
      <c r="F1" s="57"/>
      <c r="G1" s="57"/>
      <c r="H1" s="57"/>
      <c r="I1" s="57"/>
    </row>
    <row r="2" spans="1:12" ht="17.649999999999999" customHeight="1" x14ac:dyDescent="0.25">
      <c r="A2" s="12" t="s">
        <v>31</v>
      </c>
      <c r="E2" s="8" t="s">
        <v>61</v>
      </c>
      <c r="K2" t="s">
        <v>73</v>
      </c>
      <c r="L2" t="s">
        <v>74</v>
      </c>
    </row>
    <row r="3" spans="1:12" x14ac:dyDescent="0.25">
      <c r="A3" s="14" t="s">
        <v>60</v>
      </c>
      <c r="B3" s="13"/>
      <c r="D3" s="26"/>
      <c r="E3" s="11"/>
      <c r="F3" s="11" t="s">
        <v>26</v>
      </c>
      <c r="G3" s="11" t="s">
        <v>25</v>
      </c>
      <c r="H3" s="11" t="s">
        <v>28</v>
      </c>
      <c r="I3" s="11" t="s">
        <v>29</v>
      </c>
      <c r="K3" t="s">
        <v>78</v>
      </c>
      <c r="L3" t="s">
        <v>77</v>
      </c>
    </row>
    <row r="4" spans="1:12" x14ac:dyDescent="0.25">
      <c r="A4" s="14" t="s">
        <v>2</v>
      </c>
      <c r="B4" s="13"/>
      <c r="D4" s="26">
        <f>IF(F4&lt;&gt;"",1,0)</f>
        <v>0</v>
      </c>
      <c r="E4" s="11" t="s">
        <v>27</v>
      </c>
      <c r="F4" s="10"/>
      <c r="G4" s="10"/>
      <c r="H4" s="10"/>
      <c r="I4" s="50"/>
      <c r="K4" t="s">
        <v>78</v>
      </c>
      <c r="L4" t="s">
        <v>77</v>
      </c>
    </row>
    <row r="5" spans="1:12" x14ac:dyDescent="0.25">
      <c r="A5" s="14" t="s">
        <v>20</v>
      </c>
      <c r="B5" s="13"/>
      <c r="D5" s="26">
        <f>D4+IF(F4&lt;&gt;"",1,0)</f>
        <v>0</v>
      </c>
      <c r="E5" s="11" t="s">
        <v>30</v>
      </c>
      <c r="F5" s="10"/>
      <c r="G5" s="10"/>
      <c r="H5" s="10"/>
      <c r="I5" s="10"/>
      <c r="K5" t="s">
        <v>78</v>
      </c>
      <c r="L5" t="s">
        <v>77</v>
      </c>
    </row>
    <row r="6" spans="1:12" x14ac:dyDescent="0.25">
      <c r="A6" s="14" t="s">
        <v>3</v>
      </c>
      <c r="B6" s="13"/>
      <c r="D6" s="26">
        <f t="shared" ref="D6:D14" si="0">D5+IF(F5&lt;&gt;"",1,0)</f>
        <v>0</v>
      </c>
      <c r="E6" s="11" t="s">
        <v>79</v>
      </c>
      <c r="F6" s="10"/>
      <c r="G6" s="10"/>
      <c r="H6" s="10"/>
      <c r="I6" s="10"/>
    </row>
    <row r="7" spans="1:12" x14ac:dyDescent="0.25">
      <c r="A7" s="14" t="s">
        <v>6</v>
      </c>
      <c r="B7" s="13"/>
      <c r="D7" s="26">
        <f t="shared" si="0"/>
        <v>0</v>
      </c>
    </row>
    <row r="8" spans="1:12" x14ac:dyDescent="0.25">
      <c r="A8" s="14" t="s">
        <v>7</v>
      </c>
      <c r="B8" s="49"/>
      <c r="D8" s="26">
        <f t="shared" si="0"/>
        <v>0</v>
      </c>
    </row>
    <row r="9" spans="1:12" x14ac:dyDescent="0.25">
      <c r="A9" s="14" t="s">
        <v>8</v>
      </c>
      <c r="B9" s="49"/>
      <c r="D9" s="26">
        <f t="shared" si="0"/>
        <v>0</v>
      </c>
    </row>
    <row r="10" spans="1:12" ht="14.45" x14ac:dyDescent="0.35">
      <c r="D10" s="26">
        <f t="shared" si="0"/>
        <v>0</v>
      </c>
    </row>
    <row r="11" spans="1:12" x14ac:dyDescent="0.25">
      <c r="A11" s="12" t="s">
        <v>32</v>
      </c>
      <c r="D11" s="26">
        <f t="shared" si="0"/>
        <v>0</v>
      </c>
      <c r="E11" s="95"/>
      <c r="F11" s="96"/>
      <c r="G11" s="96"/>
      <c r="H11" s="96"/>
      <c r="I11" s="96"/>
    </row>
    <row r="12" spans="1:12" x14ac:dyDescent="0.25">
      <c r="A12" s="14" t="s">
        <v>21</v>
      </c>
      <c r="B12" s="13"/>
      <c r="D12" s="26">
        <f t="shared" si="0"/>
        <v>0</v>
      </c>
      <c r="E12" s="97"/>
      <c r="F12" s="97"/>
      <c r="G12" s="97"/>
      <c r="H12" s="97"/>
      <c r="I12" s="98"/>
    </row>
    <row r="13" spans="1:12" x14ac:dyDescent="0.25">
      <c r="A13" s="14" t="s">
        <v>70</v>
      </c>
      <c r="B13" s="27" t="s">
        <v>71</v>
      </c>
      <c r="D13" s="26">
        <f t="shared" si="0"/>
        <v>0</v>
      </c>
      <c r="E13" s="97"/>
      <c r="F13" s="97"/>
      <c r="G13" s="97"/>
      <c r="H13" s="97"/>
      <c r="I13" s="97"/>
    </row>
    <row r="14" spans="1:12" x14ac:dyDescent="0.25">
      <c r="A14" s="15"/>
      <c r="D14" s="26">
        <f t="shared" si="0"/>
        <v>0</v>
      </c>
      <c r="E14" s="97"/>
      <c r="F14" s="97"/>
      <c r="G14" s="97"/>
      <c r="H14" s="97"/>
      <c r="I14" s="97"/>
    </row>
    <row r="15" spans="1:12" x14ac:dyDescent="0.25">
      <c r="A15" s="12" t="s">
        <v>33</v>
      </c>
    </row>
    <row r="16" spans="1:12" x14ac:dyDescent="0.25">
      <c r="A16" s="14" t="s">
        <v>72</v>
      </c>
      <c r="B16" s="27" t="s">
        <v>78</v>
      </c>
    </row>
    <row r="17" spans="1:2" x14ac:dyDescent="0.25">
      <c r="A17" s="14" t="s">
        <v>24</v>
      </c>
      <c r="B17" s="48">
        <v>2020</v>
      </c>
    </row>
    <row r="20" spans="1:2" ht="14.45" x14ac:dyDescent="0.35">
      <c r="A20" s="6"/>
    </row>
    <row r="21" spans="1:2" ht="14.45" x14ac:dyDescent="0.35">
      <c r="A21" s="6"/>
      <c r="B21" s="9"/>
    </row>
    <row r="22" spans="1:2" ht="14.45" x14ac:dyDescent="0.35">
      <c r="A22"/>
    </row>
    <row r="23" spans="1:2" ht="14.45" x14ac:dyDescent="0.35">
      <c r="A23" s="6"/>
    </row>
    <row r="24" spans="1:2" ht="14.45" x14ac:dyDescent="0.35">
      <c r="A24" s="6"/>
    </row>
    <row r="25" spans="1:2" ht="14.45" x14ac:dyDescent="0.35">
      <c r="A25" s="6"/>
    </row>
    <row r="26" spans="1:2" ht="14.45" x14ac:dyDescent="0.35">
      <c r="A26" s="6"/>
    </row>
    <row r="27" spans="1:2" ht="14.45" x14ac:dyDescent="0.35">
      <c r="A27" s="6"/>
    </row>
    <row r="28" spans="1:2" ht="14.45" x14ac:dyDescent="0.35">
      <c r="A28" s="6"/>
    </row>
  </sheetData>
  <mergeCells count="1">
    <mergeCell ref="A1:I1"/>
  </mergeCells>
  <dataValidations count="2">
    <dataValidation type="list" allowBlank="1" showInputMessage="1" showErrorMessage="1" sqref="B13">
      <formula1>"мужчины,женщины"</formula1>
    </dataValidation>
    <dataValidation type="list" allowBlank="1" showInputMessage="1" showErrorMessage="1" sqref="B16">
      <formula1>код_турнира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16"/>
  <sheetViews>
    <sheetView workbookViewId="0">
      <pane ySplit="1" topLeftCell="A2" activePane="bottomLeft" state="frozen"/>
      <selection activeCell="D1" sqref="D1"/>
      <selection pane="bottomLeft" activeCell="A3" sqref="A3"/>
    </sheetView>
  </sheetViews>
  <sheetFormatPr defaultRowHeight="15" x14ac:dyDescent="0.25"/>
  <cols>
    <col min="1" max="2" width="17.140625" customWidth="1"/>
    <col min="3" max="3" width="19.5703125" customWidth="1"/>
    <col min="4" max="4" width="14.85546875" style="23" customWidth="1"/>
    <col min="5" max="5" width="11.28515625" style="23" customWidth="1"/>
    <col min="6" max="6" width="3.140625" style="23" customWidth="1"/>
    <col min="7" max="7" width="13.28515625" style="24" customWidth="1"/>
    <col min="8" max="8" width="24.7109375" style="24" customWidth="1"/>
    <col min="9" max="9" width="21" style="24" customWidth="1"/>
    <col min="10" max="10" width="21" style="29" hidden="1" customWidth="1"/>
    <col min="11" max="12" width="10.7109375" style="28" hidden="1" customWidth="1"/>
    <col min="13" max="13" width="9.140625" customWidth="1"/>
  </cols>
  <sheetData>
    <row r="1" spans="1:17" s="16" customFormat="1" ht="44.25" customHeight="1" x14ac:dyDescent="0.25">
      <c r="A1" s="30" t="s">
        <v>36</v>
      </c>
      <c r="B1" s="30" t="s">
        <v>37</v>
      </c>
      <c r="C1" s="30" t="s">
        <v>38</v>
      </c>
      <c r="D1" s="31" t="s">
        <v>39</v>
      </c>
      <c r="E1" s="31" t="s">
        <v>42</v>
      </c>
      <c r="F1" s="31" t="s">
        <v>63</v>
      </c>
      <c r="G1" s="32" t="s">
        <v>64</v>
      </c>
      <c r="H1" s="32" t="s">
        <v>40</v>
      </c>
      <c r="I1" s="32" t="s">
        <v>41</v>
      </c>
      <c r="J1" s="33" t="s">
        <v>66</v>
      </c>
      <c r="K1" s="34" t="s">
        <v>67</v>
      </c>
      <c r="L1" s="35" t="s">
        <v>68</v>
      </c>
      <c r="N1" s="58" t="s">
        <v>65</v>
      </c>
      <c r="O1" s="58"/>
      <c r="P1" s="58"/>
      <c r="Q1" s="58"/>
    </row>
    <row r="2" spans="1:17" x14ac:dyDescent="0.25">
      <c r="A2" s="51"/>
      <c r="B2" s="51"/>
      <c r="C2" s="51"/>
      <c r="D2" s="52"/>
      <c r="E2" s="52"/>
      <c r="F2" s="52"/>
      <c r="G2" s="53"/>
      <c r="H2" s="53"/>
      <c r="I2" s="53"/>
      <c r="J2" s="54" t="str">
        <f>TRIM(CONCATENATE(Таблица5[[#This Row],[Фамилия]]," ",Таблица5[[#This Row],[Имя]]," ",Таблица5[[#This Row],[Отчество]]))</f>
        <v/>
      </c>
      <c r="K2" s="55">
        <f>COUNTIF(J:J,"&lt;"&amp;Таблица5[[#This Row],[яяя]])+COUNTIF(J:J,"="&amp;Таблица5[[#This Row],[яяя]])</f>
        <v>1048560</v>
      </c>
      <c r="L2" s="56">
        <f t="shared" ref="L2" si="0">SMALL(порядок,ROW()-1)</f>
        <v>1048560</v>
      </c>
    </row>
    <row r="3" spans="1:17" x14ac:dyDescent="0.25">
      <c r="A3" s="89"/>
      <c r="B3" s="89"/>
      <c r="C3" s="89"/>
      <c r="D3" s="90"/>
      <c r="E3" s="90"/>
      <c r="F3" s="90"/>
      <c r="G3" s="91"/>
      <c r="H3" s="91"/>
      <c r="I3" s="91"/>
      <c r="J3" s="92" t="str">
        <f>TRIM(CONCATENATE(Таблица5[[#This Row],[Фамилия]]," ",Таблица5[[#This Row],[Имя]]," ",Таблица5[[#This Row],[Отчество]]))</f>
        <v/>
      </c>
      <c r="K3" s="93">
        <f>COUNTIF(J:J,"&lt;"&amp;Таблица5[[#This Row],[яяя]])+COUNTIF(J:J,"="&amp;Таблица5[[#This Row],[яяя]])</f>
        <v>1048560</v>
      </c>
      <c r="L3" s="94">
        <f>SMALL(порядок,ROW()-1)</f>
        <v>1048560</v>
      </c>
    </row>
    <row r="4" spans="1:17" x14ac:dyDescent="0.25">
      <c r="A4" s="89"/>
      <c r="B4" s="89"/>
      <c r="C4" s="89"/>
      <c r="D4" s="90"/>
      <c r="E4" s="90"/>
      <c r="F4" s="90"/>
      <c r="G4" s="91"/>
      <c r="H4" s="91"/>
      <c r="I4" s="91"/>
      <c r="J4" s="92" t="str">
        <f>TRIM(CONCATENATE(Таблица5[[#This Row],[Фамилия]]," ",Таблица5[[#This Row],[Имя]]," ",Таблица5[[#This Row],[Отчество]]))</f>
        <v/>
      </c>
      <c r="K4" s="93">
        <f>COUNTIF(J:J,"&lt;"&amp;Таблица5[[#This Row],[яяя]])+COUNTIF(J:J,"="&amp;Таблица5[[#This Row],[яяя]])</f>
        <v>1048560</v>
      </c>
      <c r="L4" s="94">
        <f>SMALL(порядок,ROW()-1)</f>
        <v>1048560</v>
      </c>
    </row>
    <row r="5" spans="1:17" x14ac:dyDescent="0.25">
      <c r="A5" s="89"/>
      <c r="B5" s="89"/>
      <c r="C5" s="89"/>
      <c r="D5" s="90"/>
      <c r="E5" s="90"/>
      <c r="F5" s="90"/>
      <c r="G5" s="91"/>
      <c r="H5" s="91"/>
      <c r="I5" s="91"/>
      <c r="J5" s="92" t="str">
        <f>TRIM(CONCATENATE(Таблица5[[#This Row],[Фамилия]]," ",Таблица5[[#This Row],[Имя]]," ",Таблица5[[#This Row],[Отчество]]))</f>
        <v/>
      </c>
      <c r="K5" s="93">
        <f>COUNTIF(J:J,"&lt;"&amp;Таблица5[[#This Row],[яяя]])+COUNTIF(J:J,"="&amp;Таблица5[[#This Row],[яяя]])</f>
        <v>1048560</v>
      </c>
      <c r="L5" s="94">
        <f>SMALL(порядок,ROW()-1)</f>
        <v>1048560</v>
      </c>
    </row>
    <row r="6" spans="1:17" x14ac:dyDescent="0.25">
      <c r="A6" s="89"/>
      <c r="B6" s="89"/>
      <c r="C6" s="89"/>
      <c r="D6" s="90"/>
      <c r="E6" s="90"/>
      <c r="F6" s="90"/>
      <c r="G6" s="91"/>
      <c r="H6" s="91"/>
      <c r="I6" s="91"/>
      <c r="J6" s="92" t="str">
        <f>TRIM(CONCATENATE(Таблица5[[#This Row],[Фамилия]]," ",Таблица5[[#This Row],[Имя]]," ",Таблица5[[#This Row],[Отчество]]))</f>
        <v/>
      </c>
      <c r="K6" s="93">
        <f>COUNTIF(J:J,"&lt;"&amp;Таблица5[[#This Row],[яяя]])+COUNTIF(J:J,"="&amp;Таблица5[[#This Row],[яяя]])</f>
        <v>1048560</v>
      </c>
      <c r="L6" s="94">
        <f>SMALL(порядок,ROW()-1)</f>
        <v>1048560</v>
      </c>
    </row>
    <row r="7" spans="1:17" x14ac:dyDescent="0.25">
      <c r="A7" s="89"/>
      <c r="B7" s="89"/>
      <c r="C7" s="89"/>
      <c r="D7" s="90"/>
      <c r="E7" s="90"/>
      <c r="F7" s="90"/>
      <c r="G7" s="91"/>
      <c r="H7" s="91"/>
      <c r="I7" s="91"/>
      <c r="J7" s="92" t="str">
        <f>TRIM(CONCATENATE(Таблица5[[#This Row],[Фамилия]]," ",Таблица5[[#This Row],[Имя]]," ",Таблица5[[#This Row],[Отчество]]))</f>
        <v/>
      </c>
      <c r="K7" s="93">
        <f>COUNTIF(J:J,"&lt;"&amp;Таблица5[[#This Row],[яяя]])+COUNTIF(J:J,"="&amp;Таблица5[[#This Row],[яяя]])</f>
        <v>1048560</v>
      </c>
      <c r="L7" s="94">
        <f>SMALL(порядок,ROW()-1)</f>
        <v>1048560</v>
      </c>
    </row>
    <row r="8" spans="1:17" x14ac:dyDescent="0.25">
      <c r="A8" s="89"/>
      <c r="B8" s="89"/>
      <c r="C8" s="89"/>
      <c r="D8" s="90"/>
      <c r="E8" s="90"/>
      <c r="F8" s="90"/>
      <c r="G8" s="91"/>
      <c r="H8" s="91"/>
      <c r="I8" s="91"/>
      <c r="J8" s="92" t="str">
        <f>TRIM(CONCATENATE(Таблица5[[#This Row],[Фамилия]]," ",Таблица5[[#This Row],[Имя]]," ",Таблица5[[#This Row],[Отчество]]))</f>
        <v/>
      </c>
      <c r="K8" s="93">
        <f>COUNTIF(J:J,"&lt;"&amp;Таблица5[[#This Row],[яяя]])+COUNTIF(J:J,"="&amp;Таблица5[[#This Row],[яяя]])</f>
        <v>1048560</v>
      </c>
      <c r="L8" s="94">
        <f>SMALL(порядок,ROW()-1)</f>
        <v>1048560</v>
      </c>
    </row>
    <row r="9" spans="1:17" x14ac:dyDescent="0.25">
      <c r="A9" s="89"/>
      <c r="B9" s="89"/>
      <c r="C9" s="89"/>
      <c r="D9" s="90"/>
      <c r="E9" s="90"/>
      <c r="F9" s="90"/>
      <c r="G9" s="91"/>
      <c r="H9" s="91"/>
      <c r="I9" s="91"/>
      <c r="J9" s="92" t="str">
        <f>TRIM(CONCATENATE(Таблица5[[#This Row],[Фамилия]]," ",Таблица5[[#This Row],[Имя]]," ",Таблица5[[#This Row],[Отчество]]))</f>
        <v/>
      </c>
      <c r="K9" s="93">
        <f>COUNTIF(J:J,"&lt;"&amp;Таблица5[[#This Row],[яяя]])+COUNTIF(J:J,"="&amp;Таблица5[[#This Row],[яяя]])</f>
        <v>1048560</v>
      </c>
      <c r="L9" s="94">
        <f>SMALL(порядок,ROW()-1)</f>
        <v>1048560</v>
      </c>
    </row>
    <row r="10" spans="1:17" x14ac:dyDescent="0.25">
      <c r="A10" s="89"/>
      <c r="B10" s="89"/>
      <c r="C10" s="89"/>
      <c r="D10" s="90"/>
      <c r="E10" s="90"/>
      <c r="F10" s="90"/>
      <c r="G10" s="91"/>
      <c r="H10" s="91"/>
      <c r="I10" s="91"/>
      <c r="J10" s="92" t="str">
        <f>TRIM(CONCATENATE(Таблица5[[#This Row],[Фамилия]]," ",Таблица5[[#This Row],[Имя]]," ",Таблица5[[#This Row],[Отчество]]))</f>
        <v/>
      </c>
      <c r="K10" s="93">
        <f>COUNTIF(J:J,"&lt;"&amp;Таблица5[[#This Row],[яяя]])+COUNTIF(J:J,"="&amp;Таблица5[[#This Row],[яяя]])</f>
        <v>1048560</v>
      </c>
      <c r="L10" s="94">
        <f>SMALL(порядок,ROW()-1)</f>
        <v>1048560</v>
      </c>
    </row>
    <row r="11" spans="1:17" x14ac:dyDescent="0.25">
      <c r="A11" s="89"/>
      <c r="B11" s="89"/>
      <c r="C11" s="89"/>
      <c r="D11" s="90"/>
      <c r="E11" s="90"/>
      <c r="F11" s="90"/>
      <c r="G11" s="91"/>
      <c r="H11" s="91"/>
      <c r="I11" s="91"/>
      <c r="J11" s="92" t="str">
        <f>TRIM(CONCATENATE(Таблица5[[#This Row],[Фамилия]]," ",Таблица5[[#This Row],[Имя]]," ",Таблица5[[#This Row],[Отчество]]))</f>
        <v/>
      </c>
      <c r="K11" s="93">
        <f>COUNTIF(J:J,"&lt;"&amp;Таблица5[[#This Row],[яяя]])+COUNTIF(J:J,"="&amp;Таблица5[[#This Row],[яяя]])</f>
        <v>1048560</v>
      </c>
      <c r="L11" s="94">
        <f>SMALL(порядок,ROW()-1)</f>
        <v>1048560</v>
      </c>
    </row>
    <row r="12" spans="1:17" x14ac:dyDescent="0.25">
      <c r="A12" s="89"/>
      <c r="B12" s="89"/>
      <c r="C12" s="89"/>
      <c r="D12" s="90"/>
      <c r="E12" s="90"/>
      <c r="F12" s="90"/>
      <c r="G12" s="91"/>
      <c r="H12" s="91"/>
      <c r="I12" s="91"/>
      <c r="J12" s="92" t="str">
        <f>TRIM(CONCATENATE(Таблица5[[#This Row],[Фамилия]]," ",Таблица5[[#This Row],[Имя]]," ",Таблица5[[#This Row],[Отчество]]))</f>
        <v/>
      </c>
      <c r="K12" s="93">
        <f>COUNTIF(J:J,"&lt;"&amp;Таблица5[[#This Row],[яяя]])+COUNTIF(J:J,"="&amp;Таблица5[[#This Row],[яяя]])</f>
        <v>1048560</v>
      </c>
      <c r="L12" s="94">
        <f>SMALL(порядок,ROW()-1)</f>
        <v>1048560</v>
      </c>
    </row>
    <row r="13" spans="1:17" x14ac:dyDescent="0.25">
      <c r="A13" s="89"/>
      <c r="B13" s="89"/>
      <c r="C13" s="89"/>
      <c r="D13" s="90"/>
      <c r="E13" s="90"/>
      <c r="F13" s="90"/>
      <c r="G13" s="91"/>
      <c r="H13" s="91"/>
      <c r="I13" s="91"/>
      <c r="J13" s="92" t="str">
        <f>TRIM(CONCATENATE(Таблица5[[#This Row],[Фамилия]]," ",Таблица5[[#This Row],[Имя]]," ",Таблица5[[#This Row],[Отчество]]))</f>
        <v/>
      </c>
      <c r="K13" s="93">
        <f>COUNTIF(J:J,"&lt;"&amp;Таблица5[[#This Row],[яяя]])+COUNTIF(J:J,"="&amp;Таблица5[[#This Row],[яяя]])</f>
        <v>1048560</v>
      </c>
      <c r="L13" s="94">
        <f>SMALL(порядок,ROW()-1)</f>
        <v>1048560</v>
      </c>
    </row>
    <row r="14" spans="1:17" x14ac:dyDescent="0.25">
      <c r="A14" s="89"/>
      <c r="B14" s="89"/>
      <c r="C14" s="89"/>
      <c r="D14" s="90"/>
      <c r="E14" s="90"/>
      <c r="F14" s="90"/>
      <c r="G14" s="91"/>
      <c r="H14" s="91"/>
      <c r="I14" s="91"/>
      <c r="J14" s="92" t="str">
        <f>TRIM(CONCATENATE(Таблица5[[#This Row],[Фамилия]]," ",Таблица5[[#This Row],[Имя]]," ",Таблица5[[#This Row],[Отчество]]))</f>
        <v/>
      </c>
      <c r="K14" s="93">
        <f>COUNTIF(J:J,"&lt;"&amp;Таблица5[[#This Row],[яяя]])+COUNTIF(J:J,"="&amp;Таблица5[[#This Row],[яяя]])</f>
        <v>1048560</v>
      </c>
      <c r="L14" s="94">
        <f>SMALL(порядок,ROW()-1)</f>
        <v>1048560</v>
      </c>
    </row>
    <row r="15" spans="1:17" x14ac:dyDescent="0.25">
      <c r="A15" s="89"/>
      <c r="B15" s="89"/>
      <c r="C15" s="89"/>
      <c r="D15" s="90"/>
      <c r="E15" s="90"/>
      <c r="F15" s="90"/>
      <c r="G15" s="91"/>
      <c r="H15" s="91"/>
      <c r="I15" s="91"/>
      <c r="J15" s="92" t="str">
        <f>TRIM(CONCATENATE(Таблица5[[#This Row],[Фамилия]]," ",Таблица5[[#This Row],[Имя]]," ",Таблица5[[#This Row],[Отчество]]))</f>
        <v/>
      </c>
      <c r="K15" s="93">
        <f>COUNTIF(J:J,"&lt;"&amp;Таблица5[[#This Row],[яяя]])+COUNTIF(J:J,"="&amp;Таблица5[[#This Row],[яяя]])</f>
        <v>1048560</v>
      </c>
      <c r="L15" s="94">
        <f>SMALL(порядок,ROW()-1)</f>
        <v>1048560</v>
      </c>
    </row>
    <row r="16" spans="1:17" x14ac:dyDescent="0.25">
      <c r="A16" s="89"/>
      <c r="B16" s="89"/>
      <c r="C16" s="89"/>
      <c r="D16" s="90"/>
      <c r="E16" s="90"/>
      <c r="F16" s="90"/>
      <c r="G16" s="91"/>
      <c r="H16" s="91"/>
      <c r="I16" s="91"/>
      <c r="J16" s="92" t="str">
        <f>TRIM(CONCATENATE(Таблица5[[#This Row],[Фамилия]]," ",Таблица5[[#This Row],[Имя]]," ",Таблица5[[#This Row],[Отчество]]))</f>
        <v/>
      </c>
      <c r="K16" s="93">
        <f>COUNTIF(J:J,"&lt;"&amp;Таблица5[[#This Row],[яяя]])+COUNTIF(J:J,"="&amp;Таблица5[[#This Row],[яяя]])</f>
        <v>1048560</v>
      </c>
      <c r="L16" s="94">
        <f>SMALL(порядок,ROW()-1)</f>
        <v>1048560</v>
      </c>
    </row>
  </sheetData>
  <mergeCells count="1">
    <mergeCell ref="N1:Q1"/>
  </mergeCells>
  <phoneticPr fontId="11" type="noConversion"/>
  <dataValidations xWindow="1515" yWindow="395" count="2">
    <dataValidation type="list" allowBlank="1" showInputMessage="1" showErrorMessage="1" sqref="E2:E16">
      <formula1>"б/р,3 юн,2 юн, 1 юн, 3 взр, 2 взр, 1 взр, КМС, МС"</formula1>
    </dataValidation>
    <dataValidation type="date" operator="notEqual" allowBlank="1" showInputMessage="1" showErrorMessage="1" sqref="D1:D1048576">
      <formula1>1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D1" listDataValidation="1"/>
  </ignoredError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7"/>
  <sheetViews>
    <sheetView workbookViewId="0">
      <selection activeCell="E11" sqref="E11:I11"/>
    </sheetView>
  </sheetViews>
  <sheetFormatPr defaultRowHeight="15" x14ac:dyDescent="0.25"/>
  <cols>
    <col min="1" max="1" width="14.5703125" customWidth="1"/>
    <col min="2" max="2" width="6.28515625" customWidth="1"/>
    <col min="3" max="3" width="2.5703125" customWidth="1"/>
    <col min="4" max="4" width="16.5703125" customWidth="1"/>
    <col min="5" max="5" width="11.85546875" customWidth="1"/>
    <col min="6" max="6" width="3" customWidth="1"/>
    <col min="7" max="7" width="26.28515625" customWidth="1"/>
    <col min="8" max="8" width="23.42578125" customWidth="1"/>
    <col min="9" max="9" width="15.7109375" customWidth="1"/>
    <col min="10" max="10" width="12.5703125" customWidth="1"/>
    <col min="11" max="11" width="17.7109375" customWidth="1"/>
  </cols>
  <sheetData>
    <row r="1" spans="1:12" x14ac:dyDescent="0.25">
      <c r="A1" s="60"/>
      <c r="B1" s="59" t="s">
        <v>1</v>
      </c>
      <c r="C1" s="59"/>
      <c r="D1" s="59"/>
      <c r="E1" s="59"/>
      <c r="F1" s="59"/>
      <c r="G1" s="59"/>
      <c r="H1" s="17"/>
      <c r="I1" s="17"/>
      <c r="J1" s="1" t="s">
        <v>75</v>
      </c>
      <c r="K1" s="88" t="s">
        <v>76</v>
      </c>
    </row>
    <row r="2" spans="1:12" ht="23.25" x14ac:dyDescent="0.35">
      <c r="A2" s="60"/>
      <c r="B2" s="61" t="s">
        <v>0</v>
      </c>
      <c r="C2" s="61"/>
      <c r="D2" s="61"/>
      <c r="E2" s="61"/>
      <c r="F2" s="61"/>
      <c r="G2" s="61"/>
      <c r="H2" s="18"/>
      <c r="I2" s="18"/>
      <c r="J2" s="3">
        <f>клуб_сокр</f>
        <v>0</v>
      </c>
      <c r="K2" s="88"/>
    </row>
    <row r="3" spans="1:12" x14ac:dyDescent="0.25">
      <c r="A3" s="60"/>
      <c r="B3" s="59"/>
      <c r="C3" s="59"/>
      <c r="D3" s="59"/>
      <c r="E3" s="59"/>
      <c r="F3" s="59"/>
      <c r="G3" s="59"/>
      <c r="H3" s="17"/>
      <c r="I3" s="17"/>
      <c r="J3" s="1">
        <f>клуб</f>
        <v>0</v>
      </c>
      <c r="K3" s="88"/>
    </row>
    <row r="4" spans="1:12" x14ac:dyDescent="0.25">
      <c r="A4" s="60"/>
      <c r="B4" s="59" t="s">
        <v>4</v>
      </c>
      <c r="C4" s="59"/>
      <c r="D4" s="59"/>
      <c r="E4" s="59"/>
      <c r="F4" s="59"/>
      <c r="G4" s="59"/>
      <c r="H4" s="17"/>
      <c r="I4" s="17"/>
      <c r="J4" s="1">
        <f>клуб_адрес</f>
        <v>0</v>
      </c>
      <c r="K4" s="88"/>
    </row>
    <row r="5" spans="1:12" x14ac:dyDescent="0.25">
      <c r="A5" s="60"/>
      <c r="B5" s="59" t="s">
        <v>5</v>
      </c>
      <c r="C5" s="59"/>
      <c r="D5" s="59"/>
      <c r="E5" s="59"/>
      <c r="F5" s="59"/>
      <c r="G5" s="59"/>
      <c r="H5" s="17"/>
      <c r="I5" s="17"/>
      <c r="J5" s="1">
        <f>клуб_тел</f>
        <v>0</v>
      </c>
      <c r="K5" s="88"/>
    </row>
    <row r="6" spans="1:12" x14ac:dyDescent="0.25">
      <c r="A6" s="60"/>
      <c r="B6" s="59" t="s">
        <v>17</v>
      </c>
      <c r="C6" s="59"/>
      <c r="D6" s="59"/>
      <c r="E6" s="59"/>
      <c r="F6" s="59"/>
      <c r="G6" s="59"/>
      <c r="H6" s="17"/>
      <c r="I6" s="17"/>
      <c r="J6" s="1">
        <f>клуб_почта</f>
        <v>0</v>
      </c>
      <c r="K6" s="88"/>
    </row>
    <row r="7" spans="1:12" x14ac:dyDescent="0.25">
      <c r="A7" s="60"/>
      <c r="B7" s="59" t="s">
        <v>18</v>
      </c>
      <c r="C7" s="59"/>
      <c r="D7" s="59"/>
      <c r="E7" s="59"/>
      <c r="F7" s="59"/>
      <c r="G7" s="59"/>
      <c r="H7" s="17"/>
      <c r="I7" s="17"/>
      <c r="J7" s="1">
        <f>клуб_сайт</f>
        <v>0</v>
      </c>
      <c r="K7" s="88"/>
    </row>
    <row r="8" spans="1:12" ht="144.75" customHeight="1" x14ac:dyDescent="0.7">
      <c r="A8" s="64" t="s">
        <v>23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2" ht="39" customHeight="1" x14ac:dyDescent="0.35">
      <c r="A9" s="76" t="s">
        <v>22</v>
      </c>
      <c r="B9" s="76"/>
      <c r="C9" s="76"/>
      <c r="D9" s="76"/>
      <c r="E9" s="78">
        <f>команда</f>
        <v>0</v>
      </c>
      <c r="F9" s="78"/>
      <c r="G9" s="78"/>
      <c r="H9" s="78"/>
      <c r="I9" s="78"/>
      <c r="J9" s="74" t="str">
        <f>CONCATENATE("( ",ком_пол," )")</f>
        <v>( мужчины )</v>
      </c>
      <c r="K9" s="74"/>
    </row>
    <row r="10" spans="1:12" x14ac:dyDescent="0.25">
      <c r="A10" s="60"/>
      <c r="B10" s="60"/>
      <c r="C10" s="60"/>
      <c r="D10" s="60"/>
      <c r="E10" s="60" t="str">
        <f>CONCATENATE("( ",клуб_город," )")</f>
        <v>(  )</v>
      </c>
      <c r="F10" s="60"/>
      <c r="G10" s="60"/>
      <c r="H10" s="60"/>
      <c r="I10" s="60"/>
      <c r="J10" s="75" t="s">
        <v>69</v>
      </c>
      <c r="K10" s="75"/>
    </row>
    <row r="11" spans="1:12" ht="34.9" customHeight="1" x14ac:dyDescent="0.3">
      <c r="A11" s="76" t="s">
        <v>34</v>
      </c>
      <c r="B11" s="76"/>
      <c r="C11" s="76"/>
      <c r="D11" s="76"/>
      <c r="E11" s="79" t="str">
        <f>VLOOKUP('Информация - ЗАПОЛНИТЬ'!B16,турниры,2)</f>
        <v>Чемпионат Москвы по регби-7</v>
      </c>
      <c r="F11" s="79"/>
      <c r="G11" s="79"/>
      <c r="H11" s="79"/>
      <c r="I11" s="79"/>
      <c r="J11" s="59" t="str">
        <f>CONCATENATE("сезон ",соревн_сезон)</f>
        <v>сезон 2020</v>
      </c>
      <c r="K11" s="59"/>
    </row>
    <row r="12" spans="1:12" ht="34.9" customHeight="1" x14ac:dyDescent="0.3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2" ht="25.15" customHeight="1" x14ac:dyDescent="0.25">
      <c r="A13" s="1" t="s">
        <v>49</v>
      </c>
      <c r="B13" s="2"/>
      <c r="C13" t="s">
        <v>10</v>
      </c>
      <c r="D13" s="62"/>
      <c r="E13" s="62"/>
      <c r="F13" s="62"/>
      <c r="G13" s="62"/>
      <c r="H13" s="4" t="s">
        <v>12</v>
      </c>
      <c r="I13" s="65" t="s">
        <v>35</v>
      </c>
      <c r="J13" s="66"/>
      <c r="K13" s="67"/>
    </row>
    <row r="14" spans="1:12" ht="14.25" customHeight="1" x14ac:dyDescent="0.25">
      <c r="B14" s="5" t="s">
        <v>9</v>
      </c>
      <c r="C14" s="5"/>
      <c r="D14" s="63" t="s">
        <v>11</v>
      </c>
      <c r="E14" s="63"/>
      <c r="F14" s="63"/>
      <c r="G14" s="63"/>
      <c r="H14" s="22"/>
      <c r="I14" s="68"/>
      <c r="J14" s="69"/>
      <c r="K14" s="70"/>
    </row>
    <row r="15" spans="1:12" ht="28.5" customHeight="1" x14ac:dyDescent="0.25">
      <c r="A15" s="1" t="s">
        <v>14</v>
      </c>
      <c r="B15" s="2"/>
      <c r="C15" t="s">
        <v>14</v>
      </c>
      <c r="D15" s="62"/>
      <c r="E15" s="62"/>
      <c r="F15" s="59" t="s">
        <v>15</v>
      </c>
      <c r="G15" s="59"/>
      <c r="H15" s="59"/>
      <c r="I15" s="68"/>
      <c r="J15" s="69"/>
      <c r="K15" s="70"/>
    </row>
    <row r="16" spans="1:12" ht="43.5" customHeight="1" x14ac:dyDescent="0.25">
      <c r="A16" s="76" t="s">
        <v>13</v>
      </c>
      <c r="B16" s="76"/>
      <c r="C16" s="4"/>
      <c r="D16" s="77"/>
      <c r="E16" s="77"/>
      <c r="F16" s="4"/>
      <c r="G16" s="59" t="s">
        <v>16</v>
      </c>
      <c r="H16" s="59"/>
      <c r="I16" s="68"/>
      <c r="J16" s="69"/>
      <c r="K16" s="70"/>
    </row>
    <row r="17" spans="2:11" ht="37.5" customHeight="1" x14ac:dyDescent="0.25">
      <c r="B17" s="16" t="s">
        <v>19</v>
      </c>
      <c r="C17" s="60"/>
      <c r="D17" s="60"/>
      <c r="E17" s="60"/>
      <c r="F17" s="60"/>
      <c r="G17" s="60"/>
      <c r="H17" s="60"/>
      <c r="I17" s="71"/>
      <c r="J17" s="72"/>
      <c r="K17" s="73"/>
    </row>
  </sheetData>
  <mergeCells count="29">
    <mergeCell ref="G16:H16"/>
    <mergeCell ref="C17:H17"/>
    <mergeCell ref="A12:K12"/>
    <mergeCell ref="I13:K17"/>
    <mergeCell ref="J9:K9"/>
    <mergeCell ref="J10:K10"/>
    <mergeCell ref="J11:K11"/>
    <mergeCell ref="A16:B16"/>
    <mergeCell ref="A9:D9"/>
    <mergeCell ref="A11:D11"/>
    <mergeCell ref="A10:D10"/>
    <mergeCell ref="D15:E15"/>
    <mergeCell ref="D16:E16"/>
    <mergeCell ref="E9:I9"/>
    <mergeCell ref="E10:I10"/>
    <mergeCell ref="E11:I11"/>
    <mergeCell ref="F15:H15"/>
    <mergeCell ref="B7:G7"/>
    <mergeCell ref="D13:G13"/>
    <mergeCell ref="D14:G14"/>
    <mergeCell ref="A8:K8"/>
    <mergeCell ref="B1:G1"/>
    <mergeCell ref="K1:K7"/>
    <mergeCell ref="A1:A7"/>
    <mergeCell ref="B2:G2"/>
    <mergeCell ref="B3:G3"/>
    <mergeCell ref="B4:G4"/>
    <mergeCell ref="B5:G5"/>
    <mergeCell ref="B6:G6"/>
  </mergeCells>
  <hyperlinks>
    <hyperlink ref="B6" r:id="rId1"/>
    <hyperlink ref="B7" r:id="rId2"/>
  </hyperlinks>
  <pageMargins left="0.7" right="0.7" top="0.75" bottom="0.75" header="0.3" footer="0.3"/>
  <pageSetup paperSize="9" scale="87" orientation="landscape" horizontalDpi="4294967293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2"/>
  <sheetViews>
    <sheetView tabSelected="1" workbookViewId="0">
      <pane ySplit="3" topLeftCell="A4" activePane="bottomLeft" state="frozen"/>
      <selection activeCell="G78" sqref="G78"/>
      <selection pane="bottomLeft" activeCell="B25" sqref="B25"/>
    </sheetView>
  </sheetViews>
  <sheetFormatPr defaultRowHeight="15" x14ac:dyDescent="0.25"/>
  <cols>
    <col min="1" max="1" width="9" style="20"/>
    <col min="2" max="2" width="34.28515625" customWidth="1"/>
    <col min="3" max="3" width="11.85546875" style="20" customWidth="1"/>
    <col min="4" max="4" width="15.7109375" style="25" customWidth="1"/>
    <col min="5" max="5" width="9" style="20"/>
    <col min="6" max="6" width="19.7109375" style="20" customWidth="1"/>
    <col min="7" max="7" width="20.85546875" style="20" customWidth="1"/>
    <col min="8" max="8" width="23.5703125" style="20" customWidth="1"/>
  </cols>
  <sheetData>
    <row r="1" spans="1:8" ht="16.899999999999999" customHeight="1" x14ac:dyDescent="0.35">
      <c r="A1" s="60" t="str">
        <f>CONCATENATE(турнир," ",соревн_сезон," - ",команда," ",ком_пол)</f>
        <v>Чемпионат Москвы по регби-7 2020 -  мужчины</v>
      </c>
      <c r="B1" s="60"/>
      <c r="C1" s="60"/>
      <c r="D1" s="60"/>
      <c r="E1" s="60"/>
      <c r="F1" s="60"/>
      <c r="G1" s="60"/>
      <c r="H1" s="60"/>
    </row>
    <row r="3" spans="1:8" ht="37.15" customHeight="1" x14ac:dyDescent="0.25">
      <c r="A3" s="44" t="s">
        <v>43</v>
      </c>
      <c r="B3" s="44" t="s">
        <v>44</v>
      </c>
      <c r="C3" s="44" t="s">
        <v>50</v>
      </c>
      <c r="D3" s="45" t="s">
        <v>45</v>
      </c>
      <c r="E3" s="44" t="s">
        <v>46</v>
      </c>
      <c r="F3" s="44" t="s">
        <v>47</v>
      </c>
      <c r="G3" s="46" t="s">
        <v>41</v>
      </c>
      <c r="H3" s="47" t="s">
        <v>48</v>
      </c>
    </row>
    <row r="4" spans="1:8" ht="30" customHeight="1" x14ac:dyDescent="0.35">
      <c r="A4" s="38">
        <f t="shared" ref="A4:A18" si="0">IFERROR(SMALL(порядок,ROW()-3),0)</f>
        <v>1048560</v>
      </c>
      <c r="B4" s="39" t="str">
        <f t="shared" ref="B4:B18" si="1">IFERROR(INDEX(ФИО,MATCH(A4,порядок,0)),0)</f>
        <v/>
      </c>
      <c r="C4" s="38">
        <f t="shared" ref="C4:C18" si="2">IFERROR(INDEX(лиц,MATCH(A4,порядок,0)),0)</f>
        <v>0</v>
      </c>
      <c r="D4" s="40">
        <f t="shared" ref="D4:D18" si="3">IFERROR(INDEX(ДатаРожд,MATCH(A4,порядок,0)),0)</f>
        <v>0</v>
      </c>
      <c r="E4" s="38">
        <f t="shared" ref="E4:E18" si="4">IFERROR(INDEX(разряд,MATCH(A4,порядок,0)),0)</f>
        <v>0</v>
      </c>
      <c r="F4" s="38">
        <f t="shared" ref="F4:F18" si="5">IFERROR(INDEX(документ,MATCH(A4,порядок,0)),0)</f>
        <v>0</v>
      </c>
      <c r="G4" s="38">
        <f t="shared" ref="G4:G18" si="6">IFERROR(INDEX(полис,MATCH(A4,порядок,0)),0)</f>
        <v>0</v>
      </c>
      <c r="H4" s="41"/>
    </row>
    <row r="5" spans="1:8" ht="30" customHeight="1" x14ac:dyDescent="0.35">
      <c r="A5" s="38">
        <f t="shared" si="0"/>
        <v>1048560</v>
      </c>
      <c r="B5" s="39" t="str">
        <f t="shared" si="1"/>
        <v/>
      </c>
      <c r="C5" s="38">
        <f t="shared" si="2"/>
        <v>0</v>
      </c>
      <c r="D5" s="40">
        <f t="shared" si="3"/>
        <v>0</v>
      </c>
      <c r="E5" s="38">
        <f t="shared" si="4"/>
        <v>0</v>
      </c>
      <c r="F5" s="38">
        <f t="shared" si="5"/>
        <v>0</v>
      </c>
      <c r="G5" s="38">
        <f t="shared" si="6"/>
        <v>0</v>
      </c>
      <c r="H5" s="41"/>
    </row>
    <row r="6" spans="1:8" ht="30" customHeight="1" x14ac:dyDescent="0.35">
      <c r="A6" s="38">
        <f t="shared" si="0"/>
        <v>1048560</v>
      </c>
      <c r="B6" s="39" t="str">
        <f t="shared" si="1"/>
        <v/>
      </c>
      <c r="C6" s="38">
        <f t="shared" si="2"/>
        <v>0</v>
      </c>
      <c r="D6" s="40">
        <f t="shared" si="3"/>
        <v>0</v>
      </c>
      <c r="E6" s="38">
        <f t="shared" si="4"/>
        <v>0</v>
      </c>
      <c r="F6" s="38">
        <f t="shared" si="5"/>
        <v>0</v>
      </c>
      <c r="G6" s="38">
        <f t="shared" si="6"/>
        <v>0</v>
      </c>
      <c r="H6" s="41"/>
    </row>
    <row r="7" spans="1:8" ht="30" customHeight="1" x14ac:dyDescent="0.35">
      <c r="A7" s="38">
        <f t="shared" si="0"/>
        <v>1048560</v>
      </c>
      <c r="B7" s="39" t="str">
        <f t="shared" si="1"/>
        <v/>
      </c>
      <c r="C7" s="38">
        <f t="shared" si="2"/>
        <v>0</v>
      </c>
      <c r="D7" s="40">
        <f t="shared" si="3"/>
        <v>0</v>
      </c>
      <c r="E7" s="38">
        <f t="shared" si="4"/>
        <v>0</v>
      </c>
      <c r="F7" s="38">
        <f t="shared" si="5"/>
        <v>0</v>
      </c>
      <c r="G7" s="38">
        <f t="shared" si="6"/>
        <v>0</v>
      </c>
      <c r="H7" s="41"/>
    </row>
    <row r="8" spans="1:8" ht="30" customHeight="1" x14ac:dyDescent="0.35">
      <c r="A8" s="38">
        <f t="shared" si="0"/>
        <v>1048560</v>
      </c>
      <c r="B8" s="39" t="str">
        <f t="shared" si="1"/>
        <v/>
      </c>
      <c r="C8" s="38">
        <f t="shared" si="2"/>
        <v>0</v>
      </c>
      <c r="D8" s="40">
        <f t="shared" si="3"/>
        <v>0</v>
      </c>
      <c r="E8" s="38">
        <f t="shared" si="4"/>
        <v>0</v>
      </c>
      <c r="F8" s="38">
        <f t="shared" si="5"/>
        <v>0</v>
      </c>
      <c r="G8" s="38">
        <f t="shared" si="6"/>
        <v>0</v>
      </c>
      <c r="H8" s="41"/>
    </row>
    <row r="9" spans="1:8" ht="30" customHeight="1" x14ac:dyDescent="0.35">
      <c r="A9" s="38">
        <f t="shared" si="0"/>
        <v>1048560</v>
      </c>
      <c r="B9" s="39" t="str">
        <f t="shared" si="1"/>
        <v/>
      </c>
      <c r="C9" s="38">
        <f t="shared" si="2"/>
        <v>0</v>
      </c>
      <c r="D9" s="40">
        <f t="shared" si="3"/>
        <v>0</v>
      </c>
      <c r="E9" s="38">
        <f t="shared" si="4"/>
        <v>0</v>
      </c>
      <c r="F9" s="38">
        <f t="shared" si="5"/>
        <v>0</v>
      </c>
      <c r="G9" s="38">
        <f t="shared" si="6"/>
        <v>0</v>
      </c>
      <c r="H9" s="41"/>
    </row>
    <row r="10" spans="1:8" ht="30" customHeight="1" x14ac:dyDescent="0.35">
      <c r="A10" s="38">
        <f t="shared" si="0"/>
        <v>1048560</v>
      </c>
      <c r="B10" s="39" t="str">
        <f t="shared" si="1"/>
        <v/>
      </c>
      <c r="C10" s="38">
        <f t="shared" si="2"/>
        <v>0</v>
      </c>
      <c r="D10" s="40">
        <f t="shared" si="3"/>
        <v>0</v>
      </c>
      <c r="E10" s="38">
        <f t="shared" si="4"/>
        <v>0</v>
      </c>
      <c r="F10" s="38">
        <f t="shared" si="5"/>
        <v>0</v>
      </c>
      <c r="G10" s="38">
        <f t="shared" si="6"/>
        <v>0</v>
      </c>
      <c r="H10" s="41"/>
    </row>
    <row r="11" spans="1:8" ht="30" customHeight="1" x14ac:dyDescent="0.35">
      <c r="A11" s="38">
        <f t="shared" si="0"/>
        <v>1048560</v>
      </c>
      <c r="B11" s="39" t="str">
        <f t="shared" si="1"/>
        <v/>
      </c>
      <c r="C11" s="38">
        <f t="shared" si="2"/>
        <v>0</v>
      </c>
      <c r="D11" s="40">
        <f t="shared" si="3"/>
        <v>0</v>
      </c>
      <c r="E11" s="38">
        <f t="shared" si="4"/>
        <v>0</v>
      </c>
      <c r="F11" s="38">
        <f t="shared" si="5"/>
        <v>0</v>
      </c>
      <c r="G11" s="38">
        <f t="shared" si="6"/>
        <v>0</v>
      </c>
      <c r="H11" s="41"/>
    </row>
    <row r="12" spans="1:8" ht="30" customHeight="1" x14ac:dyDescent="0.35">
      <c r="A12" s="38">
        <f t="shared" si="0"/>
        <v>1048560</v>
      </c>
      <c r="B12" s="39" t="str">
        <f t="shared" si="1"/>
        <v/>
      </c>
      <c r="C12" s="38">
        <f t="shared" si="2"/>
        <v>0</v>
      </c>
      <c r="D12" s="40">
        <f t="shared" si="3"/>
        <v>0</v>
      </c>
      <c r="E12" s="38">
        <f t="shared" si="4"/>
        <v>0</v>
      </c>
      <c r="F12" s="38">
        <f t="shared" si="5"/>
        <v>0</v>
      </c>
      <c r="G12" s="38">
        <f t="shared" si="6"/>
        <v>0</v>
      </c>
      <c r="H12" s="41"/>
    </row>
    <row r="13" spans="1:8" ht="30" customHeight="1" x14ac:dyDescent="0.35">
      <c r="A13" s="38">
        <f t="shared" si="0"/>
        <v>1048560</v>
      </c>
      <c r="B13" s="39" t="str">
        <f t="shared" si="1"/>
        <v/>
      </c>
      <c r="C13" s="38">
        <f t="shared" si="2"/>
        <v>0</v>
      </c>
      <c r="D13" s="40">
        <f t="shared" si="3"/>
        <v>0</v>
      </c>
      <c r="E13" s="38">
        <f t="shared" si="4"/>
        <v>0</v>
      </c>
      <c r="F13" s="38">
        <f t="shared" si="5"/>
        <v>0</v>
      </c>
      <c r="G13" s="38">
        <f t="shared" si="6"/>
        <v>0</v>
      </c>
      <c r="H13" s="41"/>
    </row>
    <row r="14" spans="1:8" ht="30" customHeight="1" x14ac:dyDescent="0.35">
      <c r="A14" s="38">
        <f t="shared" si="0"/>
        <v>1048560</v>
      </c>
      <c r="B14" s="39" t="str">
        <f t="shared" si="1"/>
        <v/>
      </c>
      <c r="C14" s="38">
        <f t="shared" si="2"/>
        <v>0</v>
      </c>
      <c r="D14" s="40">
        <f t="shared" si="3"/>
        <v>0</v>
      </c>
      <c r="E14" s="38">
        <f t="shared" si="4"/>
        <v>0</v>
      </c>
      <c r="F14" s="38">
        <f t="shared" si="5"/>
        <v>0</v>
      </c>
      <c r="G14" s="38">
        <f t="shared" si="6"/>
        <v>0</v>
      </c>
      <c r="H14" s="41"/>
    </row>
    <row r="15" spans="1:8" ht="30" customHeight="1" x14ac:dyDescent="0.35">
      <c r="A15" s="38">
        <f t="shared" si="0"/>
        <v>1048560</v>
      </c>
      <c r="B15" s="39" t="str">
        <f t="shared" si="1"/>
        <v/>
      </c>
      <c r="C15" s="38">
        <f t="shared" si="2"/>
        <v>0</v>
      </c>
      <c r="D15" s="40">
        <f t="shared" si="3"/>
        <v>0</v>
      </c>
      <c r="E15" s="38">
        <f t="shared" si="4"/>
        <v>0</v>
      </c>
      <c r="F15" s="38">
        <f t="shared" si="5"/>
        <v>0</v>
      </c>
      <c r="G15" s="38">
        <f t="shared" si="6"/>
        <v>0</v>
      </c>
      <c r="H15" s="41"/>
    </row>
    <row r="16" spans="1:8" ht="30" customHeight="1" x14ac:dyDescent="0.35">
      <c r="A16" s="38">
        <f t="shared" si="0"/>
        <v>1048560</v>
      </c>
      <c r="B16" s="39" t="str">
        <f t="shared" si="1"/>
        <v/>
      </c>
      <c r="C16" s="38">
        <f t="shared" si="2"/>
        <v>0</v>
      </c>
      <c r="D16" s="40">
        <f t="shared" si="3"/>
        <v>0</v>
      </c>
      <c r="E16" s="38">
        <f t="shared" si="4"/>
        <v>0</v>
      </c>
      <c r="F16" s="38">
        <f t="shared" si="5"/>
        <v>0</v>
      </c>
      <c r="G16" s="38">
        <f t="shared" si="6"/>
        <v>0</v>
      </c>
      <c r="H16" s="41"/>
    </row>
    <row r="17" spans="1:8" ht="30" customHeight="1" x14ac:dyDescent="0.35">
      <c r="A17" s="38">
        <f t="shared" si="0"/>
        <v>1048560</v>
      </c>
      <c r="B17" s="39" t="str">
        <f t="shared" si="1"/>
        <v/>
      </c>
      <c r="C17" s="38">
        <f t="shared" si="2"/>
        <v>0</v>
      </c>
      <c r="D17" s="40">
        <f t="shared" si="3"/>
        <v>0</v>
      </c>
      <c r="E17" s="38">
        <f t="shared" si="4"/>
        <v>0</v>
      </c>
      <c r="F17" s="38">
        <f t="shared" si="5"/>
        <v>0</v>
      </c>
      <c r="G17" s="38">
        <f t="shared" si="6"/>
        <v>0</v>
      </c>
      <c r="H17" s="41"/>
    </row>
    <row r="18" spans="1:8" ht="30" customHeight="1" x14ac:dyDescent="0.35">
      <c r="A18" s="38">
        <f t="shared" si="0"/>
        <v>1048560</v>
      </c>
      <c r="B18" s="39" t="str">
        <f t="shared" si="1"/>
        <v/>
      </c>
      <c r="C18" s="38">
        <f t="shared" si="2"/>
        <v>0</v>
      </c>
      <c r="D18" s="40">
        <f t="shared" si="3"/>
        <v>0</v>
      </c>
      <c r="E18" s="38">
        <f t="shared" si="4"/>
        <v>0</v>
      </c>
      <c r="F18" s="38">
        <f t="shared" si="5"/>
        <v>0</v>
      </c>
      <c r="G18" s="38">
        <f t="shared" si="6"/>
        <v>0</v>
      </c>
      <c r="H18" s="41"/>
    </row>
    <row r="20" spans="1:8" x14ac:dyDescent="0.25">
      <c r="A20" s="87" t="s">
        <v>51</v>
      </c>
      <c r="B20" s="87"/>
      <c r="C20" s="87"/>
      <c r="D20" s="87"/>
      <c r="E20" s="87"/>
      <c r="F20" s="87"/>
      <c r="G20" s="87"/>
      <c r="H20" s="87"/>
    </row>
    <row r="22" spans="1:8" ht="30.95" customHeight="1" x14ac:dyDescent="0.25">
      <c r="A22" s="42"/>
      <c r="B22" s="43" t="s">
        <v>44</v>
      </c>
      <c r="C22" s="85" t="s">
        <v>26</v>
      </c>
      <c r="D22" s="86"/>
      <c r="E22" s="85" t="s">
        <v>6</v>
      </c>
      <c r="F22" s="86"/>
      <c r="G22" s="85" t="s">
        <v>29</v>
      </c>
      <c r="H22" s="86"/>
    </row>
    <row r="23" spans="1:8" ht="30.95" customHeight="1" x14ac:dyDescent="0.45">
      <c r="A23" s="36">
        <v>1</v>
      </c>
      <c r="B23" s="37">
        <f>VLOOKUP(1,адм,4)</f>
        <v>0</v>
      </c>
      <c r="C23" s="83">
        <f>VLOOKUP(1,адм,3)</f>
        <v>0</v>
      </c>
      <c r="D23" s="84"/>
      <c r="E23" s="83">
        <f>VLOOKUP(1,адм,5)</f>
        <v>0</v>
      </c>
      <c r="F23" s="84"/>
      <c r="G23" s="83">
        <f>VLOOKUP(1,адм,6)</f>
        <v>0</v>
      </c>
      <c r="H23" s="84"/>
    </row>
    <row r="24" spans="1:8" ht="30.95" customHeight="1" x14ac:dyDescent="0.45">
      <c r="A24" s="36">
        <v>2</v>
      </c>
      <c r="B24" s="37">
        <f>VLOOKUP(2,адм,4)</f>
        <v>0</v>
      </c>
      <c r="C24" s="83">
        <f>VLOOKUP(2,адм,3)</f>
        <v>0</v>
      </c>
      <c r="D24" s="84"/>
      <c r="E24" s="83">
        <f>VLOOKUP(2,адм,5)</f>
        <v>0</v>
      </c>
      <c r="F24" s="84"/>
      <c r="G24" s="83">
        <f>VLOOKUP(2,адм,6)</f>
        <v>0</v>
      </c>
      <c r="H24" s="84"/>
    </row>
    <row r="25" spans="1:8" ht="30.95" customHeight="1" x14ac:dyDescent="0.3">
      <c r="A25" s="36">
        <v>3</v>
      </c>
      <c r="B25" s="37">
        <f>VLOOKUP(3,адм,4)</f>
        <v>0</v>
      </c>
      <c r="C25" s="83">
        <f>VLOOKUP(3,адм,3)</f>
        <v>0</v>
      </c>
      <c r="D25" s="84"/>
      <c r="E25" s="83">
        <f>VLOOKUP(3,адм,5)</f>
        <v>0</v>
      </c>
      <c r="F25" s="84"/>
      <c r="G25" s="83">
        <f>VLOOKUP(3,адм,6)</f>
        <v>0</v>
      </c>
      <c r="H25" s="84"/>
    </row>
    <row r="26" spans="1:8" ht="57.4" customHeight="1" x14ac:dyDescent="0.25">
      <c r="B26" s="21" t="s">
        <v>57</v>
      </c>
      <c r="C26" s="62"/>
      <c r="D26" s="62"/>
      <c r="E26" s="62"/>
      <c r="F26" s="21" t="s">
        <v>58</v>
      </c>
      <c r="G26" s="62"/>
      <c r="H26" s="62"/>
    </row>
    <row r="27" spans="1:8" ht="56.65" customHeight="1" x14ac:dyDescent="0.25">
      <c r="B27" s="20" t="s">
        <v>19</v>
      </c>
      <c r="C27" s="80" t="s">
        <v>52</v>
      </c>
      <c r="D27" s="80"/>
      <c r="E27" s="80"/>
      <c r="G27" s="81" t="s">
        <v>52</v>
      </c>
      <c r="H27" s="81"/>
    </row>
    <row r="28" spans="1:8" x14ac:dyDescent="0.25">
      <c r="E28" s="21" t="s">
        <v>53</v>
      </c>
      <c r="F28" s="62"/>
      <c r="G28" s="62"/>
      <c r="H28" s="19" t="s">
        <v>54</v>
      </c>
    </row>
    <row r="29" spans="1:8" ht="47.65" customHeight="1" x14ac:dyDescent="0.25">
      <c r="B29" s="21" t="s">
        <v>55</v>
      </c>
      <c r="C29" s="62"/>
      <c r="D29" s="62"/>
      <c r="E29" s="62"/>
      <c r="F29" s="21" t="s">
        <v>56</v>
      </c>
    </row>
    <row r="30" spans="1:8" ht="56.65" customHeight="1" x14ac:dyDescent="0.25">
      <c r="B30" s="20"/>
      <c r="C30" s="82" t="s">
        <v>25</v>
      </c>
      <c r="D30" s="82"/>
      <c r="E30" s="82"/>
      <c r="G30" s="81" t="s">
        <v>25</v>
      </c>
      <c r="H30" s="81"/>
    </row>
    <row r="31" spans="1:8" ht="22.5" customHeight="1" x14ac:dyDescent="0.25">
      <c r="B31" s="20" t="s">
        <v>19</v>
      </c>
      <c r="C31" s="80" t="s">
        <v>52</v>
      </c>
      <c r="D31" s="80"/>
      <c r="E31" s="80"/>
      <c r="G31" s="81" t="s">
        <v>52</v>
      </c>
      <c r="H31" s="81"/>
    </row>
    <row r="32" spans="1:8" ht="47.25" customHeight="1" x14ac:dyDescent="0.25">
      <c r="B32" s="19" t="s">
        <v>59</v>
      </c>
    </row>
  </sheetData>
  <mergeCells count="24">
    <mergeCell ref="A1:H1"/>
    <mergeCell ref="C22:D22"/>
    <mergeCell ref="E22:F22"/>
    <mergeCell ref="G22:H22"/>
    <mergeCell ref="C23:D23"/>
    <mergeCell ref="E23:F23"/>
    <mergeCell ref="G23:H23"/>
    <mergeCell ref="A20:H20"/>
    <mergeCell ref="C24:D24"/>
    <mergeCell ref="E24:F24"/>
    <mergeCell ref="G24:H24"/>
    <mergeCell ref="C25:D25"/>
    <mergeCell ref="E25:F25"/>
    <mergeCell ref="G25:H25"/>
    <mergeCell ref="G27:H27"/>
    <mergeCell ref="C26:E26"/>
    <mergeCell ref="C27:E27"/>
    <mergeCell ref="G26:H26"/>
    <mergeCell ref="F28:G28"/>
    <mergeCell ref="C31:E31"/>
    <mergeCell ref="G31:H31"/>
    <mergeCell ref="C29:E29"/>
    <mergeCell ref="C30:E30"/>
    <mergeCell ref="G30:H30"/>
  </mergeCells>
  <conditionalFormatting sqref="B25:H25">
    <cfRule type="cellIs" dxfId="1" priority="2" operator="equal">
      <formula>0</formula>
    </cfRule>
  </conditionalFormatting>
  <conditionalFormatting sqref="A4:G1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errors="blank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Информация - ЗАПОЛНИТЬ</vt:lpstr>
      <vt:lpstr>Список - ЗАПОЛНИТЬ</vt:lpstr>
      <vt:lpstr>Титульный лист - ПЕЧАТЬ</vt:lpstr>
      <vt:lpstr>Заявочный лист - ПЕЧАТЬ</vt:lpstr>
      <vt:lpstr>адм</vt:lpstr>
      <vt:lpstr>адм_долж</vt:lpstr>
      <vt:lpstr>адм_почта</vt:lpstr>
      <vt:lpstr>адм_тел</vt:lpstr>
      <vt:lpstr>адм_ФИО</vt:lpstr>
      <vt:lpstr>ДатаРожд</vt:lpstr>
      <vt:lpstr>документ</vt:lpstr>
      <vt:lpstr>'Заявочный лист - ПЕЧАТЬ'!Заголовки_для_печати</vt:lpstr>
      <vt:lpstr>клуб</vt:lpstr>
      <vt:lpstr>клуб_адрес</vt:lpstr>
      <vt:lpstr>клуб_город</vt:lpstr>
      <vt:lpstr>клуб_почта</vt:lpstr>
      <vt:lpstr>клуб_сайт</vt:lpstr>
      <vt:lpstr>клуб_сокр</vt:lpstr>
      <vt:lpstr>клуб_тел</vt:lpstr>
      <vt:lpstr>код_турнира</vt:lpstr>
      <vt:lpstr>ком_возраст</vt:lpstr>
      <vt:lpstr>ком_пол</vt:lpstr>
      <vt:lpstr>команда</vt:lpstr>
      <vt:lpstr>лиц</vt:lpstr>
      <vt:lpstr>полис</vt:lpstr>
      <vt:lpstr>порядок</vt:lpstr>
      <vt:lpstr>разряд</vt:lpstr>
      <vt:lpstr>соревн_сезон</vt:lpstr>
      <vt:lpstr>соревнование</vt:lpstr>
      <vt:lpstr>турнир</vt:lpstr>
      <vt:lpstr>турниры</vt:lpstr>
      <vt:lpstr>ФИО</vt:lpstr>
    </vt:vector>
  </TitlesOfParts>
  <Company>Inter-Legis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</dc:creator>
  <cp:lastModifiedBy>Макаров</cp:lastModifiedBy>
  <cp:lastPrinted>2019-07-14T20:38:07Z</cp:lastPrinted>
  <dcterms:created xsi:type="dcterms:W3CDTF">2019-06-27T12:29:04Z</dcterms:created>
  <dcterms:modified xsi:type="dcterms:W3CDTF">2020-10-20T14:42:41Z</dcterms:modified>
</cp:coreProperties>
</file>