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m06\Desktop\"/>
    </mc:Choice>
  </mc:AlternateContent>
  <xr:revisionPtr revIDLastSave="0" documentId="8_{94BC57D0-E1F1-4E6E-B01F-2148F65FDE35}" xr6:coauthVersionLast="43" xr6:coauthVersionMax="43" xr10:uidLastSave="{00000000-0000-0000-0000-000000000000}"/>
  <bookViews>
    <workbookView xWindow="-120" yWindow="-120" windowWidth="19440" windowHeight="15000" firstSheet="3" activeTab="3" xr2:uid="{00000000-000D-0000-FFFF-FFFF00000000}"/>
  </bookViews>
  <sheets>
    <sheet name="Лист1" sheetId="1" state="hidden" r:id="rId1"/>
    <sheet name="Лист2" sheetId="2" state="hidden" r:id="rId2"/>
    <sheet name="Лист3" sheetId="3" state="hidden" r:id="rId3"/>
    <sheet name="Увеличение 28.05.2018" sheetId="4" r:id="rId4"/>
    <sheet name="Для касс от 28.05.18" sheetId="5" state="hidden" r:id="rId5"/>
    <sheet name="Приказ" sheetId="6" state="hidden" r:id="rId6"/>
    <sheet name="Лист5" sheetId="7" state="hidden" r:id="rId7"/>
  </sheets>
  <definedNames>
    <definedName name="_xlnm.Print_Area" localSheetId="2">Лист3!$A$1:$H$350</definedName>
    <definedName name="_xlnm.Print_Area" localSheetId="6">Лист5!$A$70:$I$139</definedName>
    <definedName name="_xlnm.Print_Area" localSheetId="3">'Увеличение 28.05.2018'!$A$1:$I$350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4" i="7" l="1"/>
  <c r="G342" i="7"/>
  <c r="I342" i="7" s="1"/>
  <c r="I341" i="7"/>
  <c r="G339" i="7"/>
  <c r="I339" i="7" s="1"/>
  <c r="G338" i="7"/>
  <c r="I338" i="7" s="1"/>
  <c r="G337" i="7"/>
  <c r="I337" i="7" s="1"/>
  <c r="G336" i="7"/>
  <c r="I336" i="7" s="1"/>
  <c r="G334" i="7"/>
  <c r="I334" i="7" s="1"/>
  <c r="I333" i="7"/>
  <c r="G332" i="7"/>
  <c r="I332" i="7" s="1"/>
  <c r="G331" i="7"/>
  <c r="I331" i="7" s="1"/>
  <c r="G330" i="7"/>
  <c r="I330" i="7" s="1"/>
  <c r="G329" i="7"/>
  <c r="I329" i="7" s="1"/>
  <c r="G328" i="7"/>
  <c r="I328" i="7" s="1"/>
  <c r="G327" i="7"/>
  <c r="I327" i="7" s="1"/>
  <c r="G326" i="7"/>
  <c r="I326" i="7" s="1"/>
  <c r="I325" i="7"/>
  <c r="I324" i="7"/>
  <c r="G321" i="7"/>
  <c r="G319" i="7"/>
  <c r="I319" i="7" s="1"/>
  <c r="G318" i="7"/>
  <c r="I318" i="7" s="1"/>
  <c r="G317" i="7"/>
  <c r="I317" i="7" s="1"/>
  <c r="I316" i="7"/>
  <c r="I315" i="7"/>
  <c r="G315" i="7"/>
  <c r="G314" i="7"/>
  <c r="I314" i="7" s="1"/>
  <c r="I313" i="7"/>
  <c r="G313" i="7"/>
  <c r="G312" i="7"/>
  <c r="I312" i="7" s="1"/>
  <c r="I311" i="7"/>
  <c r="G311" i="7"/>
  <c r="G310" i="7"/>
  <c r="I310" i="7" s="1"/>
  <c r="I309" i="7"/>
  <c r="G309" i="7"/>
  <c r="G308" i="7"/>
  <c r="I308" i="7" s="1"/>
  <c r="I307" i="7"/>
  <c r="G307" i="7"/>
  <c r="G306" i="7"/>
  <c r="I306" i="7" s="1"/>
  <c r="I305" i="7"/>
  <c r="G305" i="7"/>
  <c r="G301" i="7"/>
  <c r="I301" i="7" s="1"/>
  <c r="I300" i="7"/>
  <c r="G300" i="7"/>
  <c r="G299" i="7"/>
  <c r="I299" i="7" s="1"/>
  <c r="I298" i="7"/>
  <c r="G298" i="7"/>
  <c r="G295" i="7"/>
  <c r="I295" i="7" s="1"/>
  <c r="I294" i="7"/>
  <c r="G294" i="7"/>
  <c r="G293" i="7"/>
  <c r="I293" i="7" s="1"/>
  <c r="G292" i="7"/>
  <c r="I292" i="7" s="1"/>
  <c r="G291" i="7"/>
  <c r="I291" i="7" s="1"/>
  <c r="G290" i="7"/>
  <c r="I290" i="7" s="1"/>
  <c r="G289" i="7"/>
  <c r="I289" i="7" s="1"/>
  <c r="I288" i="7"/>
  <c r="I287" i="7"/>
  <c r="G287" i="7"/>
  <c r="I286" i="7"/>
  <c r="G285" i="7"/>
  <c r="I285" i="7" s="1"/>
  <c r="G282" i="7"/>
  <c r="I282" i="7" s="1"/>
  <c r="G281" i="7"/>
  <c r="I281" i="7" s="1"/>
  <c r="G280" i="7"/>
  <c r="I280" i="7" s="1"/>
  <c r="G279" i="7"/>
  <c r="I279" i="7" s="1"/>
  <c r="G278" i="7"/>
  <c r="I278" i="7" s="1"/>
  <c r="G277" i="7"/>
  <c r="I277" i="7" s="1"/>
  <c r="G276" i="7"/>
  <c r="I276" i="7" s="1"/>
  <c r="G275" i="7"/>
  <c r="I275" i="7" s="1"/>
  <c r="G274" i="7"/>
  <c r="I274" i="7" s="1"/>
  <c r="G273" i="7"/>
  <c r="I273" i="7" s="1"/>
  <c r="G272" i="7"/>
  <c r="I272" i="7" s="1"/>
  <c r="G271" i="7"/>
  <c r="I271" i="7" s="1"/>
  <c r="G270" i="7"/>
  <c r="I270" i="7" s="1"/>
  <c r="G269" i="7"/>
  <c r="I269" i="7" s="1"/>
  <c r="G268" i="7"/>
  <c r="I268" i="7" s="1"/>
  <c r="G267" i="7"/>
  <c r="I267" i="7" s="1"/>
  <c r="G266" i="7"/>
  <c r="I266" i="7" s="1"/>
  <c r="G265" i="7"/>
  <c r="I265" i="7" s="1"/>
  <c r="G263" i="7"/>
  <c r="I263" i="7" s="1"/>
  <c r="G262" i="7"/>
  <c r="I262" i="7" s="1"/>
  <c r="G261" i="7"/>
  <c r="I261" i="7" s="1"/>
  <c r="I260" i="7"/>
  <c r="G259" i="7"/>
  <c r="I259" i="7" s="1"/>
  <c r="I258" i="7"/>
  <c r="I257" i="7"/>
  <c r="I256" i="7"/>
  <c r="G254" i="7"/>
  <c r="I254" i="7" s="1"/>
  <c r="G253" i="7"/>
  <c r="I253" i="7" s="1"/>
  <c r="G252" i="7"/>
  <c r="I252" i="7" s="1"/>
  <c r="G251" i="7"/>
  <c r="I251" i="7" s="1"/>
  <c r="G250" i="7"/>
  <c r="I250" i="7" s="1"/>
  <c r="G248" i="7"/>
  <c r="I248" i="7" s="1"/>
  <c r="F248" i="7"/>
  <c r="F247" i="7"/>
  <c r="G247" i="7" s="1"/>
  <c r="I247" i="7" s="1"/>
  <c r="F246" i="7"/>
  <c r="G246" i="7" s="1"/>
  <c r="I246" i="7" s="1"/>
  <c r="F245" i="7"/>
  <c r="G245" i="7" s="1"/>
  <c r="I245" i="7" s="1"/>
  <c r="F244" i="7"/>
  <c r="G244" i="7" s="1"/>
  <c r="I244" i="7" s="1"/>
  <c r="F243" i="7"/>
  <c r="G243" i="7" s="1"/>
  <c r="I243" i="7" s="1"/>
  <c r="G242" i="7"/>
  <c r="I242" i="7" s="1"/>
  <c r="F242" i="7"/>
  <c r="F241" i="7"/>
  <c r="G241" i="7" s="1"/>
  <c r="I241" i="7" s="1"/>
  <c r="G240" i="7"/>
  <c r="I240" i="7" s="1"/>
  <c r="F240" i="7"/>
  <c r="F239" i="7"/>
  <c r="G239" i="7" s="1"/>
  <c r="I239" i="7" s="1"/>
  <c r="F238" i="7"/>
  <c r="G238" i="7" s="1"/>
  <c r="I238" i="7" s="1"/>
  <c r="F237" i="7"/>
  <c r="G237" i="7" s="1"/>
  <c r="I237" i="7" s="1"/>
  <c r="F236" i="7"/>
  <c r="G236" i="7" s="1"/>
  <c r="I236" i="7" s="1"/>
  <c r="F235" i="7"/>
  <c r="G235" i="7" s="1"/>
  <c r="I235" i="7" s="1"/>
  <c r="I212" i="7"/>
  <c r="I211" i="7"/>
  <c r="I210" i="7"/>
  <c r="I209" i="7"/>
  <c r="I208" i="7"/>
  <c r="I207" i="7"/>
  <c r="I206" i="7"/>
  <c r="I205" i="7"/>
  <c r="I204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3" i="7"/>
  <c r="I182" i="7"/>
  <c r="I181" i="7"/>
  <c r="I180" i="7"/>
  <c r="I179" i="7"/>
  <c r="I178" i="7"/>
  <c r="I177" i="7"/>
  <c r="I176" i="7"/>
  <c r="I175" i="7"/>
  <c r="I174" i="7"/>
  <c r="I172" i="7"/>
  <c r="I167" i="7"/>
  <c r="I166" i="7"/>
  <c r="I165" i="7"/>
  <c r="I164" i="7"/>
  <c r="I163" i="7"/>
  <c r="I162" i="7"/>
  <c r="I161" i="7"/>
  <c r="I160" i="7"/>
  <c r="I159" i="7"/>
  <c r="I158" i="7"/>
  <c r="J156" i="7"/>
  <c r="I156" i="7"/>
  <c r="H155" i="7"/>
  <c r="I154" i="7"/>
  <c r="I153" i="7"/>
  <c r="J152" i="7"/>
  <c r="I152" i="7"/>
  <c r="H151" i="7"/>
  <c r="J150" i="7"/>
  <c r="H150" i="7"/>
  <c r="H148" i="7"/>
  <c r="J147" i="7"/>
  <c r="H147" i="7"/>
  <c r="J146" i="7"/>
  <c r="I146" i="7"/>
  <c r="I145" i="7"/>
  <c r="H144" i="7"/>
  <c r="H143" i="7"/>
  <c r="I142" i="7"/>
  <c r="I141" i="7"/>
  <c r="I140" i="7"/>
  <c r="I139" i="7"/>
  <c r="H138" i="7"/>
  <c r="H137" i="7"/>
  <c r="H136" i="7"/>
  <c r="J132" i="7"/>
  <c r="I132" i="7"/>
  <c r="H131" i="7"/>
  <c r="H130" i="7"/>
  <c r="H129" i="7"/>
  <c r="H128" i="7"/>
  <c r="J127" i="7"/>
  <c r="H127" i="7"/>
  <c r="I126" i="7"/>
  <c r="H125" i="7"/>
  <c r="H124" i="7"/>
  <c r="J119" i="7"/>
  <c r="I119" i="7"/>
  <c r="H115" i="7"/>
  <c r="H113" i="7"/>
  <c r="H112" i="7"/>
  <c r="H111" i="7"/>
  <c r="H98" i="7"/>
  <c r="H97" i="7"/>
  <c r="J96" i="7"/>
  <c r="I96" i="7"/>
  <c r="I95" i="7"/>
  <c r="J94" i="7"/>
  <c r="H94" i="7"/>
  <c r="H93" i="7"/>
  <c r="I91" i="7"/>
  <c r="I90" i="7"/>
  <c r="I89" i="7"/>
  <c r="H88" i="7"/>
  <c r="J87" i="7"/>
  <c r="H87" i="7"/>
  <c r="J86" i="7"/>
  <c r="I86" i="7"/>
  <c r="I85" i="7"/>
  <c r="J84" i="7"/>
  <c r="H83" i="7"/>
  <c r="I82" i="7"/>
  <c r="I79" i="7"/>
  <c r="I78" i="7"/>
  <c r="J76" i="7"/>
  <c r="H76" i="7"/>
  <c r="J75" i="7"/>
  <c r="H75" i="7"/>
  <c r="H74" i="7"/>
  <c r="H72" i="7"/>
  <c r="H71" i="7"/>
  <c r="H70" i="7"/>
  <c r="J69" i="7"/>
  <c r="I69" i="7"/>
  <c r="I68" i="7"/>
  <c r="I67" i="7"/>
  <c r="H66" i="7"/>
  <c r="J65" i="7"/>
  <c r="H65" i="7"/>
  <c r="I64" i="7"/>
  <c r="J63" i="7"/>
  <c r="I63" i="7"/>
  <c r="I62" i="7"/>
  <c r="I61" i="7"/>
  <c r="I60" i="7"/>
  <c r="J59" i="7"/>
  <c r="I59" i="7"/>
  <c r="J58" i="7"/>
  <c r="I58" i="7"/>
  <c r="J57" i="7"/>
  <c r="I57" i="7"/>
  <c r="I56" i="7"/>
  <c r="J55" i="7"/>
  <c r="I55" i="7"/>
  <c r="I54" i="7"/>
  <c r="I52" i="7"/>
  <c r="I51" i="7"/>
  <c r="J50" i="7"/>
  <c r="I50" i="7"/>
  <c r="I49" i="7"/>
  <c r="I48" i="7"/>
  <c r="I47" i="7"/>
  <c r="I46" i="7"/>
  <c r="I45" i="7"/>
  <c r="I44" i="7"/>
  <c r="I43" i="7"/>
  <c r="I42" i="7"/>
  <c r="I41" i="7"/>
  <c r="I40" i="7"/>
  <c r="I39" i="7"/>
  <c r="J38" i="7"/>
  <c r="I38" i="7"/>
  <c r="I37" i="7"/>
  <c r="I36" i="7"/>
  <c r="I35" i="7"/>
  <c r="I34" i="7"/>
  <c r="I33" i="7"/>
  <c r="I32" i="7"/>
  <c r="I31" i="7"/>
  <c r="H30" i="7"/>
  <c r="H26" i="7"/>
  <c r="H25" i="7"/>
  <c r="I24" i="7"/>
  <c r="J20" i="7"/>
  <c r="I20" i="7"/>
  <c r="I19" i="7"/>
  <c r="I17" i="7"/>
  <c r="H16" i="7"/>
  <c r="H14" i="7"/>
  <c r="J13" i="7"/>
  <c r="J12" i="7"/>
  <c r="G321" i="4" l="1"/>
  <c r="I119" i="4"/>
  <c r="I126" i="4"/>
  <c r="H136" i="4"/>
  <c r="I139" i="4"/>
  <c r="H151" i="4"/>
  <c r="H138" i="4"/>
  <c r="H137" i="4"/>
  <c r="H83" i="4"/>
  <c r="I82" i="4"/>
  <c r="H26" i="4"/>
  <c r="I344" i="4"/>
  <c r="I212" i="4"/>
  <c r="I211" i="4"/>
  <c r="I210" i="4"/>
  <c r="I209" i="4"/>
  <c r="I208" i="4"/>
  <c r="I207" i="4"/>
  <c r="I206" i="4"/>
  <c r="I205" i="4"/>
  <c r="I204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3" i="4"/>
  <c r="I182" i="4"/>
  <c r="I181" i="4"/>
  <c r="I180" i="4"/>
  <c r="I179" i="4"/>
  <c r="I178" i="4"/>
  <c r="I177" i="4"/>
  <c r="I176" i="4"/>
  <c r="I175" i="4"/>
  <c r="I174" i="4"/>
  <c r="I172" i="4"/>
  <c r="I167" i="4"/>
  <c r="I166" i="4"/>
  <c r="I165" i="4"/>
  <c r="I164" i="4"/>
  <c r="I163" i="4"/>
  <c r="I162" i="4"/>
  <c r="I161" i="4"/>
  <c r="I160" i="4"/>
  <c r="I256" i="4"/>
  <c r="I257" i="4"/>
  <c r="I258" i="4"/>
  <c r="I260" i="4"/>
  <c r="I286" i="4"/>
  <c r="I288" i="4"/>
  <c r="I316" i="4"/>
  <c r="I324" i="4"/>
  <c r="I325" i="4"/>
  <c r="I333" i="4"/>
  <c r="I341" i="4"/>
  <c r="H25" i="4"/>
  <c r="H155" i="4"/>
  <c r="H150" i="4"/>
  <c r="H148" i="4"/>
  <c r="H147" i="4"/>
  <c r="H144" i="4"/>
  <c r="H143" i="4"/>
  <c r="H130" i="4"/>
  <c r="H131" i="4"/>
  <c r="H124" i="4"/>
  <c r="H115" i="4"/>
  <c r="H113" i="4"/>
  <c r="H112" i="4"/>
  <c r="H111" i="4"/>
  <c r="H97" i="4"/>
  <c r="H94" i="4"/>
  <c r="H98" i="4"/>
  <c r="H93" i="4"/>
  <c r="H88" i="4"/>
  <c r="H87" i="4"/>
  <c r="H76" i="4"/>
  <c r="H75" i="4"/>
  <c r="H74" i="4"/>
  <c r="H30" i="4"/>
  <c r="H72" i="4"/>
  <c r="H71" i="4"/>
  <c r="H70" i="4"/>
  <c r="H66" i="4"/>
  <c r="H65" i="4"/>
  <c r="H16" i="4"/>
  <c r="H14" i="4"/>
  <c r="I17" i="4"/>
  <c r="I19" i="4"/>
  <c r="I20" i="4"/>
  <c r="I24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4" i="4"/>
  <c r="I55" i="4"/>
  <c r="I56" i="4"/>
  <c r="I57" i="4"/>
  <c r="I58" i="4"/>
  <c r="I59" i="4"/>
  <c r="I60" i="4"/>
  <c r="I61" i="4"/>
  <c r="I62" i="4"/>
  <c r="I63" i="4"/>
  <c r="I64" i="4"/>
  <c r="I67" i="4"/>
  <c r="I68" i="4"/>
  <c r="I69" i="4"/>
  <c r="I78" i="4"/>
  <c r="I79" i="4"/>
  <c r="I85" i="4"/>
  <c r="I86" i="4"/>
  <c r="I89" i="4"/>
  <c r="I90" i="4"/>
  <c r="I91" i="4"/>
  <c r="I95" i="4"/>
  <c r="I96" i="4"/>
  <c r="I132" i="4"/>
  <c r="I140" i="4"/>
  <c r="I141" i="4"/>
  <c r="I142" i="4"/>
  <c r="I145" i="4"/>
  <c r="I146" i="4"/>
  <c r="I152" i="4"/>
  <c r="I153" i="4"/>
  <c r="I154" i="4"/>
  <c r="I156" i="4"/>
  <c r="I158" i="4"/>
  <c r="I159" i="4"/>
  <c r="J13" i="4" l="1"/>
  <c r="J20" i="4"/>
  <c r="J38" i="4"/>
  <c r="J50" i="4"/>
  <c r="J55" i="4"/>
  <c r="J57" i="4"/>
  <c r="J58" i="4"/>
  <c r="J59" i="4"/>
  <c r="J63" i="4"/>
  <c r="J65" i="4"/>
  <c r="J69" i="4"/>
  <c r="J75" i="4"/>
  <c r="J76" i="4"/>
  <c r="J84" i="4"/>
  <c r="J86" i="4"/>
  <c r="J87" i="4"/>
  <c r="J94" i="4"/>
  <c r="J96" i="4"/>
  <c r="J119" i="4"/>
  <c r="J127" i="4"/>
  <c r="J132" i="4"/>
  <c r="J146" i="4"/>
  <c r="J147" i="4"/>
  <c r="J150" i="4"/>
  <c r="J152" i="4"/>
  <c r="J156" i="4"/>
  <c r="J12" i="4"/>
  <c r="G342" i="4"/>
  <c r="I342" i="4" s="1"/>
  <c r="G339" i="4"/>
  <c r="I339" i="4" s="1"/>
  <c r="G338" i="4"/>
  <c r="I338" i="4" s="1"/>
  <c r="G337" i="4"/>
  <c r="I337" i="4" s="1"/>
  <c r="G336" i="4"/>
  <c r="I336" i="4" s="1"/>
  <c r="G334" i="4"/>
  <c r="I334" i="4" s="1"/>
  <c r="G332" i="4"/>
  <c r="I332" i="4" s="1"/>
  <c r="G331" i="4"/>
  <c r="I331" i="4" s="1"/>
  <c r="G330" i="4"/>
  <c r="I330" i="4" s="1"/>
  <c r="G329" i="4"/>
  <c r="I329" i="4" s="1"/>
  <c r="G328" i="4"/>
  <c r="I328" i="4" s="1"/>
  <c r="G327" i="4"/>
  <c r="I327" i="4" s="1"/>
  <c r="G326" i="4"/>
  <c r="I326" i="4" s="1"/>
  <c r="G319" i="4"/>
  <c r="I319" i="4" s="1"/>
  <c r="G318" i="4"/>
  <c r="I318" i="4" s="1"/>
  <c r="G317" i="4"/>
  <c r="I317" i="4" s="1"/>
  <c r="G315" i="4"/>
  <c r="I315" i="4" s="1"/>
  <c r="G314" i="4"/>
  <c r="I314" i="4" s="1"/>
  <c r="G313" i="4"/>
  <c r="I313" i="4" s="1"/>
  <c r="G312" i="4"/>
  <c r="I312" i="4" s="1"/>
  <c r="G311" i="4"/>
  <c r="I311" i="4" s="1"/>
  <c r="G310" i="4"/>
  <c r="I310" i="4" s="1"/>
  <c r="G309" i="4"/>
  <c r="I309" i="4" s="1"/>
  <c r="G308" i="4"/>
  <c r="I308" i="4" s="1"/>
  <c r="G307" i="4"/>
  <c r="I307" i="4" s="1"/>
  <c r="G306" i="4"/>
  <c r="I306" i="4" s="1"/>
  <c r="G305" i="4"/>
  <c r="I305" i="4" s="1"/>
  <c r="G301" i="4"/>
  <c r="I301" i="4" s="1"/>
  <c r="G300" i="4"/>
  <c r="I300" i="4" s="1"/>
  <c r="G299" i="4"/>
  <c r="I299" i="4" s="1"/>
  <c r="G298" i="4"/>
  <c r="I298" i="4" s="1"/>
  <c r="G295" i="4"/>
  <c r="I295" i="4" s="1"/>
  <c r="G294" i="4"/>
  <c r="I294" i="4" s="1"/>
  <c r="G293" i="4"/>
  <c r="I293" i="4" s="1"/>
  <c r="G292" i="4"/>
  <c r="I292" i="4" s="1"/>
  <c r="G291" i="4"/>
  <c r="I291" i="4" s="1"/>
  <c r="G290" i="4"/>
  <c r="I290" i="4" s="1"/>
  <c r="G289" i="4"/>
  <c r="I289" i="4" s="1"/>
  <c r="G287" i="4"/>
  <c r="I287" i="4" s="1"/>
  <c r="G285" i="4"/>
  <c r="I285" i="4" s="1"/>
  <c r="G282" i="4"/>
  <c r="I282" i="4" s="1"/>
  <c r="G281" i="4"/>
  <c r="I281" i="4" s="1"/>
  <c r="G280" i="4"/>
  <c r="I280" i="4" s="1"/>
  <c r="G279" i="4"/>
  <c r="I279" i="4" s="1"/>
  <c r="G278" i="4"/>
  <c r="I278" i="4" s="1"/>
  <c r="G277" i="4"/>
  <c r="I277" i="4" s="1"/>
  <c r="G276" i="4"/>
  <c r="I276" i="4" s="1"/>
  <c r="G275" i="4"/>
  <c r="I275" i="4" s="1"/>
  <c r="G274" i="4"/>
  <c r="I274" i="4" s="1"/>
  <c r="G273" i="4"/>
  <c r="I273" i="4" s="1"/>
  <c r="G272" i="4"/>
  <c r="I272" i="4" s="1"/>
  <c r="G271" i="4"/>
  <c r="I271" i="4" s="1"/>
  <c r="G270" i="4"/>
  <c r="I270" i="4" s="1"/>
  <c r="G269" i="4"/>
  <c r="I269" i="4" s="1"/>
  <c r="G268" i="4"/>
  <c r="I268" i="4" s="1"/>
  <c r="G267" i="4"/>
  <c r="I267" i="4" s="1"/>
  <c r="G266" i="4"/>
  <c r="I266" i="4" s="1"/>
  <c r="G265" i="4"/>
  <c r="I265" i="4" s="1"/>
  <c r="G263" i="4"/>
  <c r="I263" i="4" s="1"/>
  <c r="G262" i="4"/>
  <c r="I262" i="4" s="1"/>
  <c r="G261" i="4"/>
  <c r="I261" i="4" s="1"/>
  <c r="G259" i="4"/>
  <c r="I259" i="4" s="1"/>
  <c r="G254" i="4"/>
  <c r="I254" i="4" s="1"/>
  <c r="G253" i="4"/>
  <c r="I253" i="4" s="1"/>
  <c r="G252" i="4"/>
  <c r="I252" i="4" s="1"/>
  <c r="G251" i="4"/>
  <c r="I251" i="4" s="1"/>
  <c r="G250" i="4"/>
  <c r="I250" i="4" s="1"/>
  <c r="F248" i="4"/>
  <c r="G248" i="4" s="1"/>
  <c r="I248" i="4" s="1"/>
  <c r="F247" i="4"/>
  <c r="G247" i="4" s="1"/>
  <c r="I247" i="4" s="1"/>
  <c r="F246" i="4"/>
  <c r="G246" i="4" s="1"/>
  <c r="I246" i="4" s="1"/>
  <c r="F245" i="4"/>
  <c r="G245" i="4" s="1"/>
  <c r="I245" i="4" s="1"/>
  <c r="F244" i="4"/>
  <c r="G244" i="4" s="1"/>
  <c r="I244" i="4" s="1"/>
  <c r="F243" i="4"/>
  <c r="G243" i="4" s="1"/>
  <c r="I243" i="4" s="1"/>
  <c r="F242" i="4"/>
  <c r="G242" i="4" s="1"/>
  <c r="I242" i="4" s="1"/>
  <c r="F241" i="4"/>
  <c r="G241" i="4" s="1"/>
  <c r="I241" i="4" s="1"/>
  <c r="F240" i="4"/>
  <c r="G240" i="4" s="1"/>
  <c r="I240" i="4" s="1"/>
  <c r="F239" i="4"/>
  <c r="G239" i="4" s="1"/>
  <c r="I239" i="4" s="1"/>
  <c r="F238" i="4"/>
  <c r="G238" i="4" s="1"/>
  <c r="I238" i="4" s="1"/>
  <c r="F237" i="4"/>
  <c r="G237" i="4" s="1"/>
  <c r="I237" i="4" s="1"/>
  <c r="F236" i="4"/>
  <c r="G236" i="4" s="1"/>
  <c r="I236" i="4" s="1"/>
  <c r="F235" i="4"/>
  <c r="G235" i="4" s="1"/>
  <c r="I235" i="4" s="1"/>
  <c r="G343" i="3"/>
  <c r="G342" i="3"/>
  <c r="G339" i="3"/>
  <c r="G338" i="3"/>
  <c r="G337" i="3"/>
  <c r="G336" i="3"/>
  <c r="G334" i="3"/>
  <c r="G332" i="3"/>
  <c r="G331" i="3"/>
  <c r="G330" i="3"/>
  <c r="G329" i="3"/>
  <c r="G328" i="3"/>
  <c r="G327" i="3"/>
  <c r="G326" i="3"/>
  <c r="G322" i="3"/>
  <c r="G321" i="3"/>
  <c r="G320" i="3"/>
  <c r="G319" i="3"/>
  <c r="G318" i="3"/>
  <c r="G317" i="3"/>
  <c r="G315" i="3"/>
  <c r="G314" i="3"/>
  <c r="G313" i="3"/>
  <c r="G312" i="3"/>
  <c r="G311" i="3"/>
  <c r="G310" i="3"/>
  <c r="G309" i="3"/>
  <c r="G308" i="3"/>
  <c r="G307" i="3"/>
  <c r="G306" i="3"/>
  <c r="G305" i="3"/>
  <c r="G301" i="3"/>
  <c r="G300" i="3"/>
  <c r="G299" i="3"/>
  <c r="G298" i="3"/>
  <c r="G295" i="3"/>
  <c r="G294" i="3"/>
  <c r="G293" i="3"/>
  <c r="G292" i="3"/>
  <c r="G291" i="3"/>
  <c r="G290" i="3"/>
  <c r="G289" i="3"/>
  <c r="G287" i="3"/>
  <c r="G285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3" i="3"/>
  <c r="G262" i="3"/>
  <c r="G261" i="3"/>
  <c r="G259" i="3"/>
  <c r="G254" i="3"/>
  <c r="G253" i="3"/>
  <c r="G252" i="3"/>
  <c r="G251" i="3"/>
  <c r="G250" i="3"/>
  <c r="F248" i="3"/>
  <c r="G248" i="3" s="1"/>
  <c r="F247" i="3"/>
  <c r="G247" i="3" s="1"/>
  <c r="F246" i="3"/>
  <c r="G246" i="3" s="1"/>
  <c r="F245" i="3"/>
  <c r="G245" i="3" s="1"/>
  <c r="F244" i="3"/>
  <c r="G244" i="3" s="1"/>
  <c r="F243" i="3"/>
  <c r="G243" i="3" s="1"/>
  <c r="F242" i="3"/>
  <c r="G242" i="3" s="1"/>
  <c r="F241" i="3"/>
  <c r="G241" i="3" s="1"/>
  <c r="F240" i="3"/>
  <c r="G240" i="3" s="1"/>
  <c r="F239" i="3"/>
  <c r="G239" i="3" s="1"/>
  <c r="F238" i="3"/>
  <c r="G238" i="3" s="1"/>
  <c r="F237" i="3"/>
  <c r="G237" i="3" s="1"/>
  <c r="F236" i="3"/>
  <c r="G236" i="3" s="1"/>
  <c r="F235" i="3"/>
  <c r="G235" i="3" s="1"/>
  <c r="H125" i="4" l="1"/>
  <c r="H127" i="4"/>
  <c r="H128" i="4"/>
  <c r="H129" i="4"/>
</calcChain>
</file>

<file path=xl/sharedStrings.xml><?xml version="1.0" encoding="utf-8"?>
<sst xmlns="http://schemas.openxmlformats.org/spreadsheetml/2006/main" count="4600" uniqueCount="1231">
  <si>
    <t>Код цены</t>
  </si>
  <si>
    <t>Штрих-код</t>
  </si>
  <si>
    <t>Наименование</t>
  </si>
  <si>
    <t>Секция</t>
  </si>
  <si>
    <t>Цена</t>
  </si>
  <si>
    <t>Количество</t>
  </si>
  <si>
    <t>ПРИЦ.ВНУТРИРОТ.РГ</t>
  </si>
  <si>
    <t>ОРТОПАНОРАМОГРАФИЯ</t>
  </si>
  <si>
    <t>ОПИСАНИЕ  РГ ИЗОБРАЖ</t>
  </si>
  <si>
    <t>ОПИСАНИЕ КТ</t>
  </si>
  <si>
    <t>ИНТЕРП.ОПГ</t>
  </si>
  <si>
    <t>ИНЪЕК.ВВЕД.ЛЕК.ПР.ЧЛ</t>
  </si>
  <si>
    <t>ОПР.ИНДЕКС.ГИГ.ПОЛ.Р</t>
  </si>
  <si>
    <t>ОБУЧ.ГИГИЕНЕ ПОЛОСТИ</t>
  </si>
  <si>
    <t>ДТК ПРИ ПАТ.ПР</t>
  </si>
  <si>
    <t>НАЗН.ЛЕК.ПР.ПРИ ЗАБ.</t>
  </si>
  <si>
    <t>НАЗН.ДИЕТЫ ПРИ ЗАБ.П</t>
  </si>
  <si>
    <t>НАЗН.ЛЕЧ.РЕЖ.ПРИ ЗАБ</t>
  </si>
  <si>
    <t>КАРП.АНЕСТ.</t>
  </si>
  <si>
    <t>ПРОВОД.АНЕСТЕЗИЯ</t>
  </si>
  <si>
    <t>АППЛ. АНЕСТЕЗИЯ</t>
  </si>
  <si>
    <t>ИНФИЛЬТ.АНЕСТЕЗИЯ</t>
  </si>
  <si>
    <t>ПРИЕМ СТ.ХИР. ПЕРВ.</t>
  </si>
  <si>
    <t>ПРИЕМ СТ.ХИР. ПОВТ.</t>
  </si>
  <si>
    <t>СОСКОБ С СОПР</t>
  </si>
  <si>
    <t>В/КОСТ.ВВЕД. ЛЕК.ПР.</t>
  </si>
  <si>
    <t>БИОПСИЯ СОПР</t>
  </si>
  <si>
    <t>БИОПСИЯ Л/У</t>
  </si>
  <si>
    <t>БИОПСИЯ ЯЗЫКА</t>
  </si>
  <si>
    <t>БИОПСИЯ ГУБЫ</t>
  </si>
  <si>
    <t>ПУНКЦИЯ КИСТЫ ПР</t>
  </si>
  <si>
    <t>БУЖИРОВАНИЕ СЖ</t>
  </si>
  <si>
    <t>ПРОМЫВ.СЖ</t>
  </si>
  <si>
    <t>МАЗОК С СОПР</t>
  </si>
  <si>
    <t>ШИНИРОВАНИЕ (ПЕРЕЛОМ</t>
  </si>
  <si>
    <t>ПОВЯЗКА(ВЫВИХ ВНЧС)</t>
  </si>
  <si>
    <t>ИММОБИЛ.(ВЫВИХ ВНЧС)</t>
  </si>
  <si>
    <t>ИММОБИЛ.(ВЫВИХ ЗУБА)</t>
  </si>
  <si>
    <t xml:space="preserve">ПОВЯЗКИ ПРИ ОПЕРАЦ. </t>
  </si>
  <si>
    <t>СНЯТИЕ ШИНЫ С  ЧЕЛЮС</t>
  </si>
  <si>
    <t>ХО РАНЫ/ИНФ. ТКАНИ</t>
  </si>
  <si>
    <t>ШВЫ КОЖИ И П/К. КЛ.</t>
  </si>
  <si>
    <t>СНЯТИЕ ШВОВ</t>
  </si>
  <si>
    <t>УДАЛЕНИЕ ВР. ЗУБА</t>
  </si>
  <si>
    <t>УДАЛЕНИЕ ПОСТ. ЗУБА</t>
  </si>
  <si>
    <t>УДАЛЕНИЕ ЗУБА СЛОЖ.</t>
  </si>
  <si>
    <t>УД.ЗУБА (ПАРОДОНТИТ)</t>
  </si>
  <si>
    <t>УД.ЗУБА(Б/МАШ)</t>
  </si>
  <si>
    <t>УД. СТЕНКИ ЗУБА</t>
  </si>
  <si>
    <t>РВК</t>
  </si>
  <si>
    <t>ВСК.П/СЛ.П/НАДК.ВОСП</t>
  </si>
  <si>
    <t>ВСКР.АБСЦ.(ОДОНТОГ.)</t>
  </si>
  <si>
    <t>КЮРЕТАЖ (АЛЬВЕОЛИТ)</t>
  </si>
  <si>
    <t>ВСКР.АБСЦ.(ПР)</t>
  </si>
  <si>
    <t>ВСКР.ОЧ.ВОСП.(М.ТК.)</t>
  </si>
  <si>
    <t>ЦИСТОТОМИЯ/ЭКТОМИЯ</t>
  </si>
  <si>
    <t>ОП.УД.РЕТЕНЦ. КИСТЫ</t>
  </si>
  <si>
    <t>КОРР.АЛЬВ.ОТР.</t>
  </si>
  <si>
    <t>УД.ЗУБА РЕТ/ДИСТ.</t>
  </si>
  <si>
    <t>ЛОСКУТНАЯ ОП.В ПР</t>
  </si>
  <si>
    <t>ПЛАСТ.УЗД.В/ГУБЫ</t>
  </si>
  <si>
    <t>ПЛАСТ.УЗД.Н/ГУБЫ</t>
  </si>
  <si>
    <t>ПЛАСТ.УЗД.ЯЗЫКА</t>
  </si>
  <si>
    <t>ВЕСТИБУЛОПЛАСТИКА</t>
  </si>
  <si>
    <t xml:space="preserve">ЛЕЧ.ПЕРИКОРОНИТА </t>
  </si>
  <si>
    <t>ГЕМИСЕКЦИЯ ЗУБА</t>
  </si>
  <si>
    <t>КОР.-РАДИК.СЕПАРАЦИЯ</t>
  </si>
  <si>
    <t>ОСТ.Л/КРОВ.(ТАМПОН)</t>
  </si>
  <si>
    <t>ОСТ.Л/КРОВ.(ГЕМОСТ)</t>
  </si>
  <si>
    <t>ОСТ.Л/КРОВ.(ШВЫ)</t>
  </si>
  <si>
    <t>УД.КАМНЕЙ ИЗ ПРОТ.СЖ</t>
  </si>
  <si>
    <t>ИССЕЧ.НО М.ТК.</t>
  </si>
  <si>
    <t>ИССЕЧ.СВИЩА М.ТК.</t>
  </si>
  <si>
    <t xml:space="preserve">СНЯТИЕ ШВОВ </t>
  </si>
  <si>
    <t>ПРИЕМ ГИГ.-СТОМ.ПЕРВ</t>
  </si>
  <si>
    <t>ПРИЕМ ГИГ.-СТОМ.ПОВТ</t>
  </si>
  <si>
    <t>ВВ.ЛЕК.В ПАРОД.КАРМА</t>
  </si>
  <si>
    <t>ОПР.ПАРОД.ИНДЕКСОВ</t>
  </si>
  <si>
    <t xml:space="preserve">ПОВ.ПРИ ЗАБ.СОПРИП. </t>
  </si>
  <si>
    <t>ВР.ШИНИР.(ПАРОДОНТ)</t>
  </si>
  <si>
    <t xml:space="preserve">УД.ЗУБ.ОТЛ.(1ЗУБ) </t>
  </si>
  <si>
    <t>ИЗБ.ПРИШЛИФ.1 ЗУБА</t>
  </si>
  <si>
    <t>ИЗБ.ПОЛИР.1 ЗУБА</t>
  </si>
  <si>
    <t>ГИНГИВЭКТ./ПЛАСТИКА</t>
  </si>
  <si>
    <t>ОТКР.КЮРЕТАЖ(ПАРОД.1</t>
  </si>
  <si>
    <t>ЗАКР.КЮРЕТАЖ(ПАРОД.1</t>
  </si>
  <si>
    <t>ПРОФ.ГИГ.ПРИЗ</t>
  </si>
  <si>
    <t>СОШЛИФ.ТВ.ТК.1ЗУБА</t>
  </si>
  <si>
    <t>ГИДРООРОШ. ПРИЗ</t>
  </si>
  <si>
    <t>УЗОБР.ПАРОД.КАРМ.1ЗУ</t>
  </si>
  <si>
    <t>УЗУД.ЗУБ.ОТЛОЖ.1ЗУБА</t>
  </si>
  <si>
    <t>ПРИЕМ СТ.-ТЕР.ПЕРВ.</t>
  </si>
  <si>
    <t>ПРИЕМ СТ.-ТЕР.ПОВТ.</t>
  </si>
  <si>
    <t>ПРИЕМ ЗУБ.ВР.ПЕРВ.</t>
  </si>
  <si>
    <t>ПРИЕМ ЗУБ.ВР.ПОВТ.</t>
  </si>
  <si>
    <t>ПРОФПРИЕМ СТ.-ДЕТ.ПЕ</t>
  </si>
  <si>
    <t>ПРИЕМ СТ.-ДЕТ.ПЕРВ.</t>
  </si>
  <si>
    <t>ПРИЕМ СТ.-ДЕТ.ПОВТ.</t>
  </si>
  <si>
    <t>ДИСП.ПРИЕМ СТ.-ТЕР.П</t>
  </si>
  <si>
    <t>ДИСП.ПРИЕМ ЗУБ.ВР.</t>
  </si>
  <si>
    <t>ПРОФ.ПРИЕМ ЗУБ.ВР.</t>
  </si>
  <si>
    <t>НАЛОЖ.Л/ПОВ.ПРИ КАРИ</t>
  </si>
  <si>
    <t>ЭОД</t>
  </si>
  <si>
    <t>АППЛ.ЛЕК.НА СОПР</t>
  </si>
  <si>
    <t>РЕМТЕРАП. В ОБЛ.1 ЗУ</t>
  </si>
  <si>
    <t>ВИТ.ОКРАШ.ТВ.ТК.ЗУБА</t>
  </si>
  <si>
    <t>ВЗП I-III,V,VIКЛ.СТ/</t>
  </si>
  <si>
    <t>ВЗП I-III,V,VIКЛ.ХИМ</t>
  </si>
  <si>
    <t>ВЗП II,IIIКЛ.СТ/ИН.</t>
  </si>
  <si>
    <t>ВЗП II,IIIКЛ.ХИМ.</t>
  </si>
  <si>
    <t>ВЗП IVКЛ.СТ/ИН.</t>
  </si>
  <si>
    <t>ВЗП IVКЛ.ХИМ.</t>
  </si>
  <si>
    <t>ВЗП I,VКЛ.АМАЛЬГ.</t>
  </si>
  <si>
    <t>ВЗП IIКЛ.АМАЛЬГ.</t>
  </si>
  <si>
    <t>ВР.ПЛОМБА</t>
  </si>
  <si>
    <t xml:space="preserve">ВСКРЫТИЕ ЗУБА </t>
  </si>
  <si>
    <t xml:space="preserve">ПРЕПАР-Е.КАР.ПОЛ. </t>
  </si>
  <si>
    <t>СНЯТИЕ ПЛОМБЫ</t>
  </si>
  <si>
    <t xml:space="preserve">РАСКР.ПОЛОСТИ ЗУБА </t>
  </si>
  <si>
    <t>НАЛОЖ.ДЕВИТ.СР.</t>
  </si>
  <si>
    <t>ВЗП I,V,VI СВЕТ.,ЛИН</t>
  </si>
  <si>
    <t>ВЗП II,III СВЕТ.,ЛИН</t>
  </si>
  <si>
    <t>ВЗП IV СВЕТ.,ЛИН</t>
  </si>
  <si>
    <t>ВЗП I,V СВЕТ.,СЭНДВ</t>
  </si>
  <si>
    <t>ВЗП II,III СВЕТ.,СЭН</t>
  </si>
  <si>
    <t>ВЗП IV СВЕТ.,СЭНДВ</t>
  </si>
  <si>
    <t>ШЛИФ/ПОЛ. I-III,VКЛ</t>
  </si>
  <si>
    <t>ШЛИФ/ПОЛ. IVКЛ</t>
  </si>
  <si>
    <t>ПЛОМБ.1 КК ПАСТОЙ</t>
  </si>
  <si>
    <t>ПЛОМБ.1 КК ГУТ.ШТ</t>
  </si>
  <si>
    <t>ЗАКР.ПЕРФ.С ИСП.МТА</t>
  </si>
  <si>
    <t>АМПУТАЦИЯ ПУЛЬПЫ</t>
  </si>
  <si>
    <t>ЭКСТИРПАЦИЯ ПУЛЬПЫ</t>
  </si>
  <si>
    <t>ИНСТР,МЕД.ОБР.1ХОР.П</t>
  </si>
  <si>
    <t>ИНСТР,МЕД.ОБР.1ПЛ.П.</t>
  </si>
  <si>
    <t>ВР.ПЛОМБ.1 КК</t>
  </si>
  <si>
    <t>ИЗВ.ОТЛ.ИНСТР.ИЗ1 КК</t>
  </si>
  <si>
    <t xml:space="preserve"> ПОДГ.КК ПОД ШТИФТ  </t>
  </si>
  <si>
    <t>ФИКС.ШТИФТА В КК</t>
  </si>
  <si>
    <t>ИСП.АНКЕР.ШТИФТОВ</t>
  </si>
  <si>
    <t>КУЛЬТ.ВКЛАДКА</t>
  </si>
  <si>
    <t>ЗАПЕЧАТ.ФИССУРЫ 1ЗУБ</t>
  </si>
  <si>
    <t xml:space="preserve">РАСПЛ.1КК ПАСТОЙ </t>
  </si>
  <si>
    <t>РАСПЛ.1КК ФЦ/РФМ/ТФ</t>
  </si>
  <si>
    <t>РАСПЛ.1/2КК ФЦ/РФМ/Т</t>
  </si>
  <si>
    <t>СНЯТИЕ ВР.ПЛОМБЫ</t>
  </si>
  <si>
    <t>ТРЕПАН.ЗУБА,ИК</t>
  </si>
  <si>
    <t>ФИКС.В/К ШТИФТА, ВКЛ</t>
  </si>
  <si>
    <t>УД.В/К ШТИФТА, ВКЛ.</t>
  </si>
  <si>
    <t xml:space="preserve">УЗ.РАСШ.К/К </t>
  </si>
  <si>
    <t>ФИЛТ.АЛТ.0,25 З.</t>
  </si>
  <si>
    <t>ФИЛТ.АЛТ0,5 З.</t>
  </si>
  <si>
    <t>ФИЛТ.АЛТ0,75 З.</t>
  </si>
  <si>
    <t>ФИЛТ.АЛТ1,0 З.</t>
  </si>
  <si>
    <t>ФИЛТ.АЛТ.ФЛ.0,25З.</t>
  </si>
  <si>
    <t>ФИЛТ.АЛТ.ФЛ.0,5 З.</t>
  </si>
  <si>
    <t>ФИЛТ.АЛТ.ФЛ.0,75 З.</t>
  </si>
  <si>
    <t>ФИЛТ.АЛТ.ФЛ.1,0 З.</t>
  </si>
  <si>
    <t>ЭСТЕЛ СИГМА 0,25 З.</t>
  </si>
  <si>
    <t>ЭСТЕЛ СИГМА 0,5 З.</t>
  </si>
  <si>
    <t>ЭСТЕЛ СИГМА 0,75 З.</t>
  </si>
  <si>
    <t>ЭСТЕЛ СИГМА 1,0 З.</t>
  </si>
  <si>
    <t>ЭСТ.ФЛ.КВ.Ж/Т0,25 З.</t>
  </si>
  <si>
    <t>ЭСТ.ФЛ.КВ.Ж/Т0,5 З.</t>
  </si>
  <si>
    <t>ЭСТ.ФЛ.КВ.Ж/Т0,75 З.</t>
  </si>
  <si>
    <t>ЭСТ.ФЛ.КВ.Ж/Т1,0 З.</t>
  </si>
  <si>
    <t>ФИЛТ.Z550 0,25 З.</t>
  </si>
  <si>
    <t>ФИЛТ.Z550 0,5 З.</t>
  </si>
  <si>
    <t>ФИЛТ.Z550 0,75 З.</t>
  </si>
  <si>
    <t>ФИЛТ.Z550 1,0 З.</t>
  </si>
  <si>
    <t>УНИРЕСТ 0,25 З.</t>
  </si>
  <si>
    <t>УНИРЕСТ 0,5 З.</t>
  </si>
  <si>
    <t>УНИРЕСТ 0,75 З.</t>
  </si>
  <si>
    <t>УНИРЕСТ 1,0 З.</t>
  </si>
  <si>
    <t>ДАЙР.-Х 0,25 З.</t>
  </si>
  <si>
    <t>ДАЙР.-Х 0,5 З.</t>
  </si>
  <si>
    <t>ДАЙР.-Х 0,75 З.</t>
  </si>
  <si>
    <t>ДАЙР.-Х 1,0 З.</t>
  </si>
  <si>
    <t>ЭСТ.ПАЛФ.НАБ.0,25 З.</t>
  </si>
  <si>
    <t>ЭСТ.ПАЛФ.НАБ.0,5 З.</t>
  </si>
  <si>
    <t>ЭСТ.ПАЛФ.НАБ. 0,75 З</t>
  </si>
  <si>
    <t>ЭСТ.ПАЛФ.НАБ. 1,0 З.</t>
  </si>
  <si>
    <t>ФИЛТ.Z250 0,25 З</t>
  </si>
  <si>
    <t>ФИЛТ.Z250 0,5 З</t>
  </si>
  <si>
    <t>ФИЛТ.Z250 0,75 З</t>
  </si>
  <si>
    <t>ФИЛТ.Z250 1,0 З</t>
  </si>
  <si>
    <t>ФИЛТЕК БАЛК Ж/Т</t>
  </si>
  <si>
    <t>КЕТАК  МОЛЯР</t>
  </si>
  <si>
    <t>VETRIMER</t>
  </si>
  <si>
    <t>VETRIBOND</t>
  </si>
  <si>
    <t>ЛАЙФ</t>
  </si>
  <si>
    <t>ПРОРУТ</t>
  </si>
  <si>
    <t>ПЛ-Р.МАТ. SDR</t>
  </si>
  <si>
    <t>ФОРФЕНАН</t>
  </si>
  <si>
    <t>ФОРЕДЕНТ</t>
  </si>
  <si>
    <t>АУРЕОСИЛ</t>
  </si>
  <si>
    <t>КАЛИФОРМ</t>
  </si>
  <si>
    <t>КАЛАСЕПТ</t>
  </si>
  <si>
    <t>АН-ПЛЮС</t>
  </si>
  <si>
    <t>НЕО-ТРИОЦИНК  ПАСТА</t>
  </si>
  <si>
    <t>МЕТАПАСТА</t>
  </si>
  <si>
    <t>ШТИФТЫ СТ/В</t>
  </si>
  <si>
    <t>АНЕС.ИМ.</t>
  </si>
  <si>
    <t>УЛЬТРАКАИН</t>
  </si>
  <si>
    <t>НЕОКОНУС</t>
  </si>
  <si>
    <t>ОСТЕОПЛ.(ГУБКА)</t>
  </si>
  <si>
    <t>ПЛ.ДИПЛ-ДЕНТ</t>
  </si>
  <si>
    <t>ПАСТА SEPTO-PACK</t>
  </si>
  <si>
    <t>ГЛАСПАН СТ/В</t>
  </si>
  <si>
    <t xml:space="preserve"> КОЛЛАПОЛ(ГУБКА)</t>
  </si>
  <si>
    <t>АДГ.АДПЕР ПР.</t>
  </si>
  <si>
    <t>АДГ.BOND   FORCE</t>
  </si>
  <si>
    <t>АД.СИНГЛ БОНД</t>
  </si>
  <si>
    <t>ОСТ.МАТ.МЕМБ.КОЛЛОСТ</t>
  </si>
  <si>
    <t>МАТ.ДЛЯ Ф.ШТИФ.НХ-3</t>
  </si>
  <si>
    <t>ГЕРМ.ЛИК.ДЕНТИН</t>
  </si>
  <si>
    <t>CLINPRO XT VAMISH</t>
  </si>
  <si>
    <t>АКВА ИОНОФИЛ +</t>
  </si>
  <si>
    <t>КАВАЛАЙТ</t>
  </si>
  <si>
    <t>ГЛИКОЛОН</t>
  </si>
  <si>
    <t>ДИПЛ.-ДЕН(ЛИНКОМ)</t>
  </si>
  <si>
    <t>ДИПЛ.-ДЕН(МЕТРОНИД)</t>
  </si>
  <si>
    <t>ДИПЛ.-ДЕН(СОЛКОСЕР)</t>
  </si>
  <si>
    <t>ЙОДО-ГЛИКОЛЬ</t>
  </si>
  <si>
    <t>ЧСПП С 1 ИМП.З.</t>
  </si>
  <si>
    <t>ЧСПП С 2 ИМП.З.</t>
  </si>
  <si>
    <t>ЧСПП С 3 ИМП.З.</t>
  </si>
  <si>
    <t>ЧСПП С 4 ИМП.З.</t>
  </si>
  <si>
    <t>ЧСПП С 5 ИМП.З.</t>
  </si>
  <si>
    <t>ЧСПП С 6 ИМП.З.</t>
  </si>
  <si>
    <t>ЧСПП С 7 ИМП.З.</t>
  </si>
  <si>
    <t>ЧСПП С 8 ИМП.З.</t>
  </si>
  <si>
    <t>ЧСПП С 9 ИМП.З.</t>
  </si>
  <si>
    <t>ЧСПП С 10 ИМП.З.</t>
  </si>
  <si>
    <t>ЧСПП С 11 ИМП.З.</t>
  </si>
  <si>
    <t>ЧСПП С 12 ИМП.З.</t>
  </si>
  <si>
    <t>ЧСПП С 13 ИМП.З.</t>
  </si>
  <si>
    <t>ЧСПП С 14 ИМП.З.</t>
  </si>
  <si>
    <t>ЧСПП С 1 СЛЗ</t>
  </si>
  <si>
    <t>ЧСПП С 2 СЛЗ</t>
  </si>
  <si>
    <t>ЧСПП С 3 СЛЗ</t>
  </si>
  <si>
    <t>ЧСПП С 4 СЛЗ</t>
  </si>
  <si>
    <t>ЧСПП С 5 СЛЗ</t>
  </si>
  <si>
    <t>ЧСПП С 6 СЛЗ</t>
  </si>
  <si>
    <t>ЧСПП С 7 СЛЗ</t>
  </si>
  <si>
    <t>ЧСПП С 8 СЛЗ</t>
  </si>
  <si>
    <t>ЧСПП С 9 СЛЗ</t>
  </si>
  <si>
    <t>ЧСПП С 10 СЛЗ</t>
  </si>
  <si>
    <t>ЧСПП С 11 СЛЗ</t>
  </si>
  <si>
    <t>ЧСПП С 12 СЛЗ</t>
  </si>
  <si>
    <t>ЧСПП С 13 СЛЗ</t>
  </si>
  <si>
    <t>ЧСПП С 14 СЛЗ</t>
  </si>
  <si>
    <t>ЧСПП С 1 КЛ.СТ</t>
  </si>
  <si>
    <t>ЧСПП С 1 КЛ.СТ.НАП.</t>
  </si>
  <si>
    <t>ЧСППАРМ.ПРОСТ</t>
  </si>
  <si>
    <t>ЧСППАРМ.СЛОЖ.</t>
  </si>
  <si>
    <t>ИЗГ.ИНД.ЛОЖКИ</t>
  </si>
  <si>
    <t>КОРОНКА СТ. ШТАМП.</t>
  </si>
  <si>
    <t>1СТ.ЛИТ.ЗУБ</t>
  </si>
  <si>
    <t>КОР.СТ. ШТАМП.С ПЛ.О</t>
  </si>
  <si>
    <t>КОРОНКА ПЛАСТ.</t>
  </si>
  <si>
    <t>1СТ.ЛИТ.ЗУБА С ПЛ.ФА</t>
  </si>
  <si>
    <t>КОРОНКА ШТАМП.БЮГЕЛ.</t>
  </si>
  <si>
    <t>ИЗГ.ЛАПК.,НАКЛ.В МП</t>
  </si>
  <si>
    <t>СПАЙКА</t>
  </si>
  <si>
    <t>ИЗГ.ДУГИ ВЕРХ/НИЗ</t>
  </si>
  <si>
    <t>ИЗГ.БАЗИСА ЛИТОГО</t>
  </si>
  <si>
    <t>ИЗГ.1 Б/ЛИТ.ЗУБ С ПЛ</t>
  </si>
  <si>
    <t>ИЗГ.1 Б/ЛИТ.ЗУБ</t>
  </si>
  <si>
    <t>ИЗГ.ОГНЕУП.МОДЕЛИ</t>
  </si>
  <si>
    <t>ИЗГ.ОГРАН.КАНТА Д/ПЛ</t>
  </si>
  <si>
    <t>ИЗГ.СЕДЛА</t>
  </si>
  <si>
    <t>ИЗГ.ОТВЕТВЛ.</t>
  </si>
  <si>
    <t>ИЗГ.ЛАПКИ ШИН.</t>
  </si>
  <si>
    <t xml:space="preserve">ИЗГ.ЛАПКИ </t>
  </si>
  <si>
    <t>ИЗГ.ПЕТЛИ</t>
  </si>
  <si>
    <t>ИЗГ.1ЗВ.М/ЗВ.КЛАММ.</t>
  </si>
  <si>
    <t>ИЗГ.1ОП/УД.КЛАММ.</t>
  </si>
  <si>
    <t>ИЗГ.1КЛ.ДЖЕКСОНА</t>
  </si>
  <si>
    <t>ИЗГ.1КЛ.РОУЧА</t>
  </si>
  <si>
    <t>ИЗГ.ВТУЛКИ К АТТАЧ.</t>
  </si>
  <si>
    <t>ИЗГ. АТТАЧМЕНА</t>
  </si>
  <si>
    <t>ЗАМЕНА ВТУЛКИ В АТТА</t>
  </si>
  <si>
    <t>ИЗГ.КЦЛ ИЗ КХС</t>
  </si>
  <si>
    <t>ИЗГ.КЦЛ ИЗ КХС С ПЛ.</t>
  </si>
  <si>
    <t>ИЗГ.1ЛИТ.ЗУБА ИЗ КХС</t>
  </si>
  <si>
    <t>1ЛИТ.ЗУБ ИЗ КХС С ПЛ</t>
  </si>
  <si>
    <t>ИЗГ.1 КОРОНКИ М/К</t>
  </si>
  <si>
    <t>ИЗГ.1 ФАСЕТКИ М/К</t>
  </si>
  <si>
    <t>1ЛИТ.ЗУБ С КУЛЬТ.ВКЛ</t>
  </si>
  <si>
    <t>СНП ДО 3-Х ЗУБОВ</t>
  </si>
  <si>
    <t>СНП 4-8 ЗУБОВ</t>
  </si>
  <si>
    <t>СНП 9-13 ЗУБОВ</t>
  </si>
  <si>
    <t>ПОЛНЫЙ СНП С ИМП.З</t>
  </si>
  <si>
    <t>АЛЬГ.СЛЕПОК</t>
  </si>
  <si>
    <t>ПРИЕМ СТ- ОРТ. ПЕРВ.</t>
  </si>
  <si>
    <t>ИЗГ.ДИАГН.МОД.</t>
  </si>
  <si>
    <t>СНЯТ.СТ.КОР/МОСТ.ПРО</t>
  </si>
  <si>
    <t>СНЯТ.ЦЛ/МККОР</t>
  </si>
  <si>
    <t>ВРЕМ.ФИКСАЦИЯ КОР.</t>
  </si>
  <si>
    <t>ВР.КОР.(СТРУКТУР)</t>
  </si>
  <si>
    <t>КОРР.ПРОТЕЗА</t>
  </si>
  <si>
    <t>ПОДГ.КАН.ПОД ШТИФТ</t>
  </si>
  <si>
    <t>ПОЧИНКА 1 ПЕРЕЛОМА</t>
  </si>
  <si>
    <t>ЗАМ/УСТ 1 ДОП.ПЛ.ЗУБ</t>
  </si>
  <si>
    <t>ЗАМ/УСТ 2 ДОП.ПЛ.ЗУБ</t>
  </si>
  <si>
    <t>ЗАМ/УСТ/ПЕРЕНОС 1 КЛ</t>
  </si>
  <si>
    <t>ЗАМ/УСТ/ПЕРЕНОС 2 КЛ</t>
  </si>
  <si>
    <t>ЛАБ.ПЕРЕБАЗ.ПР.</t>
  </si>
  <si>
    <t>ВОССТ.ПЛАСТ.ОБЛ.</t>
  </si>
  <si>
    <t>НАП.КОР.</t>
  </si>
  <si>
    <t>НАП.КЛАММ.</t>
  </si>
  <si>
    <t>ЭПОКСИДИН</t>
  </si>
  <si>
    <t>ДЕНТАЛИС КЕЗ</t>
  </si>
  <si>
    <t xml:space="preserve">ДЕТАРТРИН </t>
  </si>
  <si>
    <t>ТИЭДЕНТ</t>
  </si>
  <si>
    <t>РЕЗОДЕНТ</t>
  </si>
  <si>
    <t>2850</t>
  </si>
  <si>
    <t>3050</t>
  </si>
  <si>
    <t>3200</t>
  </si>
  <si>
    <t>3400</t>
  </si>
  <si>
    <t>3600</t>
  </si>
  <si>
    <t>3750</t>
  </si>
  <si>
    <t>3950</t>
  </si>
  <si>
    <t>4100</t>
  </si>
  <si>
    <t>4300</t>
  </si>
  <si>
    <t>4500</t>
  </si>
  <si>
    <t>4650</t>
  </si>
  <si>
    <t>4850</t>
  </si>
  <si>
    <t>5000</t>
  </si>
  <si>
    <t>5400</t>
  </si>
  <si>
    <t>2070</t>
  </si>
  <si>
    <t>4592</t>
  </si>
  <si>
    <t>2300</t>
  </si>
  <si>
    <t>1100</t>
  </si>
  <si>
    <t>1500</t>
  </si>
  <si>
    <t>8950</t>
  </si>
  <si>
    <t>9700</t>
  </si>
  <si>
    <t>1ЛИТ.КОР.ИЗ КХС С М/К ОБЛ</t>
  </si>
  <si>
    <t>1ФАС.ИЗ КХС С М/К ОБЛ</t>
  </si>
  <si>
    <t>1ВКЛ.СО ШТ. ИЗ КХС 1К</t>
  </si>
  <si>
    <t>1ВКЛ.СО ШТ. ИЗ КХС МН.К</t>
  </si>
  <si>
    <t>ИЗГ.СЛЕПКА 2ХСЛ.</t>
  </si>
  <si>
    <t>ИЗГ.СИЛ.КЛЮЧ</t>
  </si>
  <si>
    <t>ПРИЕМ СТ- ОРТ. ПОВТ.</t>
  </si>
  <si>
    <t>ФИКСАЦИЯ КОР.ЦФМАТ.</t>
  </si>
  <si>
    <t>ФИКСАЦИЯ КОР.СТИМАТ.</t>
  </si>
  <si>
    <t>ВР.КОР.СО ШТИФТ.(СТР)</t>
  </si>
  <si>
    <t>ВОСК.МОДЕЛЬ ЗУБА (ВК)</t>
  </si>
  <si>
    <t>ГИНГИВ./ПЛАСТ.1З</t>
  </si>
  <si>
    <t>ЗАМ/УСТ 3-4 ДОП.ПЛ.ЗУБ</t>
  </si>
  <si>
    <t>ПОЧИНКА 2-Х ПЕРЕЛОМОВ</t>
  </si>
  <si>
    <t>ЗАМ/УСТ 3-4 ДОП.З. БАЗ.ПЛ</t>
  </si>
  <si>
    <t>ПР.ПЕРЕБАЗ.ПР.</t>
  </si>
  <si>
    <t>ЛИТЬЁ 1 ЕД.НЕРЖ.</t>
  </si>
  <si>
    <t>ЛИТЬЁ 1 ЕД.КХС</t>
  </si>
  <si>
    <t>ЛИТЬЁ МЕТ.КАР.СБП КХС</t>
  </si>
  <si>
    <t>ЛИТЬЁ 1 АТТ.КХС</t>
  </si>
  <si>
    <t>АНЕСТЕЗ(С МАТ)</t>
  </si>
  <si>
    <t>код услуги</t>
  </si>
  <si>
    <t>A06.07.003</t>
  </si>
  <si>
    <t>A06.07.004</t>
  </si>
  <si>
    <t>A06.30.002</t>
  </si>
  <si>
    <t>A06.30.002.001</t>
  </si>
  <si>
    <t>A06.30.002.004</t>
  </si>
  <si>
    <t>A11.07.011</t>
  </si>
  <si>
    <t>A12.07.003</t>
  </si>
  <si>
    <t>A13.30.007</t>
  </si>
  <si>
    <t>A17.07.003</t>
  </si>
  <si>
    <t>A25.07.001</t>
  </si>
  <si>
    <t>A25.07.002</t>
  </si>
  <si>
    <t>A25.07.003</t>
  </si>
  <si>
    <t>A11.07.011.003</t>
  </si>
  <si>
    <t>B01.003.004.002</t>
  </si>
  <si>
    <t>B01.003.004.004</t>
  </si>
  <si>
    <t>B01.003.004.005</t>
  </si>
  <si>
    <t>B01.067.001</t>
  </si>
  <si>
    <t>B01.067.002</t>
  </si>
  <si>
    <t>A11.01.019</t>
  </si>
  <si>
    <t>A11.03.003</t>
  </si>
  <si>
    <t>A11.06.002</t>
  </si>
  <si>
    <t>A11.07.001</t>
  </si>
  <si>
    <t>A11.07.002</t>
  </si>
  <si>
    <t>A11.07.007</t>
  </si>
  <si>
    <t>A11.07.008</t>
  </si>
  <si>
    <t>A11.07.009</t>
  </si>
  <si>
    <t>A11.07.025</t>
  </si>
  <si>
    <t>A11.07. 026</t>
  </si>
  <si>
    <t>A15.03.007</t>
  </si>
  <si>
    <t>A15.04.001</t>
  </si>
  <si>
    <t>A15.04.002</t>
  </si>
  <si>
    <t>A15.07.001</t>
  </si>
  <si>
    <t>A15.07.002</t>
  </si>
  <si>
    <t>A15.07.004</t>
  </si>
  <si>
    <t>A16.01.004</t>
  </si>
  <si>
    <t>A16.01.008</t>
  </si>
  <si>
    <t>A16.01.008.001</t>
  </si>
  <si>
    <t>A16.07.001.001</t>
  </si>
  <si>
    <t>A16.07.001.002</t>
  </si>
  <si>
    <t>A16.07.001.003</t>
  </si>
  <si>
    <t>A16.07.001.004</t>
  </si>
  <si>
    <t>A16.07.001.005</t>
  </si>
  <si>
    <t>A16.07.001.006</t>
  </si>
  <si>
    <t>A16.07.007</t>
  </si>
  <si>
    <t>A16.07.011</t>
  </si>
  <si>
    <t>A16.07.012</t>
  </si>
  <si>
    <t>A16.07.013</t>
  </si>
  <si>
    <t>A16.07.014</t>
  </si>
  <si>
    <t>A16.07.015</t>
  </si>
  <si>
    <t>A16.07.016</t>
  </si>
  <si>
    <t>A16.07.016.001</t>
  </si>
  <si>
    <t>A16.07.017.002</t>
  </si>
  <si>
    <t>A16.07.024</t>
  </si>
  <si>
    <t>A16.07.040</t>
  </si>
  <si>
    <t>A16.07.042</t>
  </si>
  <si>
    <t>A16.07.043</t>
  </si>
  <si>
    <t>A16.07.044</t>
  </si>
  <si>
    <t>A16.07.045</t>
  </si>
  <si>
    <t>A16.07.058</t>
  </si>
  <si>
    <t>A16.07.059</t>
  </si>
  <si>
    <t>A16.07.060</t>
  </si>
  <si>
    <t>A16.07.095.001</t>
  </si>
  <si>
    <t>A16.07.095.002</t>
  </si>
  <si>
    <t>A16.07.095.003</t>
  </si>
  <si>
    <t>A16.22.012</t>
  </si>
  <si>
    <t>A16.30.032</t>
  </si>
  <si>
    <t>A16.30.064</t>
  </si>
  <si>
    <t>A16.30.069</t>
  </si>
  <si>
    <t>B01.065.005</t>
  </si>
  <si>
    <t>B01.065.006</t>
  </si>
  <si>
    <t>A11.07.010</t>
  </si>
  <si>
    <t>A12.07.004</t>
  </si>
  <si>
    <t>A15.07.003</t>
  </si>
  <si>
    <t>A16.07.019</t>
  </si>
  <si>
    <t>A16.07.020.001</t>
  </si>
  <si>
    <t>A16.07.025</t>
  </si>
  <si>
    <t>A16.07.025.001</t>
  </si>
  <si>
    <t>A16.07.026</t>
  </si>
  <si>
    <t>A16.07.038</t>
  </si>
  <si>
    <t>A16.07.039</t>
  </si>
  <si>
    <t>A16.07.051</t>
  </si>
  <si>
    <t>A16.07.082</t>
  </si>
  <si>
    <t>A20.07.001</t>
  </si>
  <si>
    <t>A22.07.001</t>
  </si>
  <si>
    <t>A22.07.002</t>
  </si>
  <si>
    <t>B01.065.001</t>
  </si>
  <si>
    <t>B01.065.002</t>
  </si>
  <si>
    <t>B01.065.003</t>
  </si>
  <si>
    <t>B01.065.004</t>
  </si>
  <si>
    <t>B04.064.002</t>
  </si>
  <si>
    <t xml:space="preserve">B01.064.003     </t>
  </si>
  <si>
    <t xml:space="preserve">B01.064.004    </t>
  </si>
  <si>
    <t>B04.065.001</t>
  </si>
  <si>
    <t>B04.065.002</t>
  </si>
  <si>
    <t>B04.065.003</t>
  </si>
  <si>
    <t>B04.065.004</t>
  </si>
  <si>
    <t>A02.07.002.001</t>
  </si>
  <si>
    <t>A05.07.001</t>
  </si>
  <si>
    <t>A11.07.022</t>
  </si>
  <si>
    <t>A11.07.024</t>
  </si>
  <si>
    <t>A12.07.001</t>
  </si>
  <si>
    <t>A16.07.002.001</t>
  </si>
  <si>
    <t>A16.07.002.002</t>
  </si>
  <si>
    <t>A16.07.002.003</t>
  </si>
  <si>
    <t>A16.07.002.004</t>
  </si>
  <si>
    <t>A16.07.002.005</t>
  </si>
  <si>
    <t>A16.07.002.006</t>
  </si>
  <si>
    <t>A16.07.002.007</t>
  </si>
  <si>
    <t>A16.07.002.008</t>
  </si>
  <si>
    <t>A16.07.002.009</t>
  </si>
  <si>
    <t>A16.07.002.010</t>
  </si>
  <si>
    <t>A16.07.002.011</t>
  </si>
  <si>
    <t>A16.07.002.012</t>
  </si>
  <si>
    <t>AA16.07.002.013</t>
  </si>
  <si>
    <t>A16.07.002.014</t>
  </si>
  <si>
    <t>A16.07.002.018</t>
  </si>
  <si>
    <t>A16.07.002.019</t>
  </si>
  <si>
    <t>A16.07.002.020</t>
  </si>
  <si>
    <t>A16.07.002.021</t>
  </si>
  <si>
    <t>A16.07.002.022</t>
  </si>
  <si>
    <t>A16.07.002.023</t>
  </si>
  <si>
    <t>A16.07.002.024</t>
  </si>
  <si>
    <t>A16.07.002.025</t>
  </si>
  <si>
    <t>A16.07.008.001</t>
  </si>
  <si>
    <t>A16.07.008.002</t>
  </si>
  <si>
    <t>A16.07.008.003</t>
  </si>
  <si>
    <t>A16.07.009</t>
  </si>
  <si>
    <t>A16.07.010</t>
  </si>
  <si>
    <t>A16.07.030.001</t>
  </si>
  <si>
    <t>A16.07.030.002</t>
  </si>
  <si>
    <t>A16.07.030.003</t>
  </si>
  <si>
    <t>A16.07.030.010</t>
  </si>
  <si>
    <t>A16.07.030.011</t>
  </si>
  <si>
    <t>A16.07.030.012</t>
  </si>
  <si>
    <t>A16.07.031</t>
  </si>
  <si>
    <t>A16.07.032.001</t>
  </si>
  <si>
    <t>A16.07.057</t>
  </si>
  <si>
    <t>A16.07.082.001</t>
  </si>
  <si>
    <t>A16.07.082.002</t>
  </si>
  <si>
    <t>A16.07.082.003</t>
  </si>
  <si>
    <t>A16.07.091</t>
  </si>
  <si>
    <t>A16.07.092</t>
  </si>
  <si>
    <t>A16.07.093</t>
  </si>
  <si>
    <t>A16.07.094</t>
  </si>
  <si>
    <t>A22.07.004</t>
  </si>
  <si>
    <t>1.1</t>
  </si>
  <si>
    <t>1.2</t>
  </si>
  <si>
    <t>1.3</t>
  </si>
  <si>
    <t>1.4</t>
  </si>
  <si>
    <t>2.1</t>
  </si>
  <si>
    <t>2.2</t>
  </si>
  <si>
    <t>2.3</t>
  </si>
  <si>
    <t>3.4</t>
  </si>
  <si>
    <t>3.1</t>
  </si>
  <si>
    <t>3.2</t>
  </si>
  <si>
    <t>3.3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</si>
  <si>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</si>
  <si>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</si>
  <si>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</si>
  <si>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</si>
  <si>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</si>
  <si>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</si>
  <si>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</si>
  <si>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</si>
  <si>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</si>
  <si>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</si>
  <si>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</si>
  <si>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</si>
  <si>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</si>
  <si>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</si>
  <si>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</si>
  <si>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</si>
  <si>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</si>
  <si>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</si>
  <si>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</si>
  <si>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</si>
  <si>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</si>
  <si>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</si>
  <si>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</si>
  <si>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</si>
  <si>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</t>
  </si>
  <si>
    <t>11</t>
  </si>
  <si>
    <t>12.1</t>
  </si>
  <si>
    <t>12.2</t>
  </si>
  <si>
    <t>13.1</t>
  </si>
  <si>
    <t>13.2</t>
  </si>
  <si>
    <t>14</t>
  </si>
  <si>
    <t>15.1</t>
  </si>
  <si>
    <t>15.2</t>
  </si>
  <si>
    <t>15.3</t>
  </si>
  <si>
    <t>15.4</t>
  </si>
  <si>
    <t>15.5</t>
  </si>
  <si>
    <t>15.6</t>
  </si>
  <si>
    <t>15.7</t>
  </si>
  <si>
    <t>15.8</t>
  </si>
  <si>
    <t>17.1</t>
  </si>
  <si>
    <t>17.2</t>
  </si>
  <si>
    <t>18.1</t>
  </si>
  <si>
    <t>18.2</t>
  </si>
  <si>
    <t>18.3</t>
  </si>
  <si>
    <t>18.4</t>
  </si>
  <si>
    <t>18.5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</si>
  <si>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</si>
  <si>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</si>
  <si>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</si>
  <si>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</si>
  <si>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</si>
  <si>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</si>
  <si>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</si>
  <si>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</si>
  <si>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</si>
  <si>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</si>
  <si>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</si>
  <si>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</si>
  <si>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</si>
  <si>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</si>
  <si>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16.07.035.014</t>
  </si>
  <si>
    <t>16.07.035.015</t>
  </si>
  <si>
    <t>16.07.035.016</t>
  </si>
  <si>
    <t>16.07.035.017</t>
  </si>
  <si>
    <t>16.07.035.018</t>
  </si>
  <si>
    <t>16.07.035.019</t>
  </si>
  <si>
    <t>16.07.035.020</t>
  </si>
  <si>
    <t>16.07.035.021</t>
  </si>
  <si>
    <t>16.07.035.022</t>
  </si>
  <si>
    <t>16.07.035.023</t>
  </si>
  <si>
    <t>16.07.035.024</t>
  </si>
  <si>
    <t>16.07.035.025</t>
  </si>
  <si>
    <t>16.07.035.026</t>
  </si>
  <si>
    <t>16.07.023.002</t>
  </si>
  <si>
    <t>16.07.035.027</t>
  </si>
  <si>
    <t>16.07.035.028</t>
  </si>
  <si>
    <t>16.07.035.029</t>
  </si>
  <si>
    <t>16.07.035.030</t>
  </si>
  <si>
    <t>16.07.035.031</t>
  </si>
  <si>
    <t>16.07.035.032</t>
  </si>
  <si>
    <t>16.07.035.033</t>
  </si>
  <si>
    <t>16.07.035.034</t>
  </si>
  <si>
    <t>16.07.035.035</t>
  </si>
  <si>
    <t>16.07.035.036</t>
  </si>
  <si>
    <t>16.07.035.037</t>
  </si>
  <si>
    <t>16.07.035.038</t>
  </si>
  <si>
    <t>16.07.035.039</t>
  </si>
  <si>
    <t>16.07.023.003</t>
  </si>
  <si>
    <t>16.07.035.040</t>
  </si>
  <si>
    <t>16.07.035.041</t>
  </si>
  <si>
    <t>16.07.035.042</t>
  </si>
  <si>
    <t>16.07.035.043</t>
  </si>
  <si>
    <t>16.07.023.004</t>
  </si>
  <si>
    <t>16.07.004.001</t>
  </si>
  <si>
    <t>16.07.004.002</t>
  </si>
  <si>
    <t>16.07.004.003</t>
  </si>
  <si>
    <t>16.07.004.004</t>
  </si>
  <si>
    <t>16.07.005.001</t>
  </si>
  <si>
    <t>16.07.004.005</t>
  </si>
  <si>
    <t>16.07.005.002</t>
  </si>
  <si>
    <t>16.07.005.004</t>
  </si>
  <si>
    <t>16.07.036.001</t>
  </si>
  <si>
    <t>16.07.036.002</t>
  </si>
  <si>
    <t>16.07.036.003</t>
  </si>
  <si>
    <t>16.07.036.004</t>
  </si>
  <si>
    <t>16.07.036.005</t>
  </si>
  <si>
    <t>16.07.036.006</t>
  </si>
  <si>
    <t>16.07.036.007</t>
  </si>
  <si>
    <t>16.07.036.008</t>
  </si>
  <si>
    <t>16.07.036.009</t>
  </si>
  <si>
    <t>16.07.036.010</t>
  </si>
  <si>
    <t>16.07.036.011</t>
  </si>
  <si>
    <t>16.07.036.012</t>
  </si>
  <si>
    <t>16.07.036.013</t>
  </si>
  <si>
    <t>16.07.036.014</t>
  </si>
  <si>
    <t>16.07.036.015</t>
  </si>
  <si>
    <t>16.07.036.017</t>
  </si>
  <si>
    <t>16.07.036.018</t>
  </si>
  <si>
    <t>16.07.036.019</t>
  </si>
  <si>
    <t>16.07.004.006</t>
  </si>
  <si>
    <t>16.07.005.005</t>
  </si>
  <si>
    <t>16.07.005.006</t>
  </si>
  <si>
    <t>16.07.005.007</t>
  </si>
  <si>
    <t>16.07.004.007</t>
  </si>
  <si>
    <t>16.07.005.008</t>
  </si>
  <si>
    <t>16.07.005.011</t>
  </si>
  <si>
    <t>16.07.005.012</t>
  </si>
  <si>
    <t>16.07.004.009</t>
  </si>
  <si>
    <t>16.07.033.001</t>
  </si>
  <si>
    <t>16.07.003.001</t>
  </si>
  <si>
    <t>16.07.035.044</t>
  </si>
  <si>
    <t>16.07.035.045</t>
  </si>
  <si>
    <t>16.07.035.046</t>
  </si>
  <si>
    <t>16.07.023.005</t>
  </si>
  <si>
    <t>16.07.004.010</t>
  </si>
  <si>
    <t>16.07.004.021</t>
  </si>
  <si>
    <t>16.07.004.017</t>
  </si>
  <si>
    <t>01.066.01</t>
  </si>
  <si>
    <t>01.066.02</t>
  </si>
  <si>
    <t>16.07.004.014</t>
  </si>
  <si>
    <t>16.07.053.001</t>
  </si>
  <si>
    <t>16.07.053.002</t>
  </si>
  <si>
    <t>16.07.049.002</t>
  </si>
  <si>
    <t>16.07.049.004</t>
  </si>
  <si>
    <t>16.07.049.003</t>
  </si>
  <si>
    <t>16.07.004.015</t>
  </si>
  <si>
    <t>16.07.049.005</t>
  </si>
  <si>
    <t>16.07.049.006</t>
  </si>
  <si>
    <t>16.07.035.055</t>
  </si>
  <si>
    <t>16.07.035.057</t>
  </si>
  <si>
    <t>16.07.026</t>
  </si>
  <si>
    <t>16.07.035.047</t>
  </si>
  <si>
    <t>16.07.035.048</t>
  </si>
  <si>
    <t>16.07.035.049</t>
  </si>
  <si>
    <t>16.07.035.050</t>
  </si>
  <si>
    <t>16.07.035.051</t>
  </si>
  <si>
    <t>16.07.035.052</t>
  </si>
  <si>
    <t>16.07.035.053</t>
  </si>
  <si>
    <t>16.07.035.058</t>
  </si>
  <si>
    <t>16.07.035.054</t>
  </si>
  <si>
    <t>16.07.035.061</t>
  </si>
  <si>
    <t>16.07.005.009</t>
  </si>
  <si>
    <t>16.07.036.024</t>
  </si>
  <si>
    <t>16.07.036.025</t>
  </si>
  <si>
    <t>16.07.036.026</t>
  </si>
  <si>
    <t>16.07.036.027</t>
  </si>
  <si>
    <t>16.07.004.016</t>
  </si>
  <si>
    <t>16.07.036.022</t>
  </si>
  <si>
    <t>11.07.011.003</t>
  </si>
  <si>
    <t>Прейскурант цен с 09.04.2018 г.</t>
  </si>
  <si>
    <t>УТВЕРЖДАЮ:</t>
  </si>
  <si>
    <t xml:space="preserve">БУЗ ВО "Череповецкая </t>
  </si>
  <si>
    <t>стоматологическая поликлиника №1</t>
  </si>
  <si>
    <t>ПРЕЙСКУРАНТ ЦЕН</t>
  </si>
  <si>
    <t xml:space="preserve">оказываемые БУЗ ВО "Череповецкая стоматологическая поликлиника № 1" </t>
  </si>
  <si>
    <t xml:space="preserve">Вводится с </t>
  </si>
  <si>
    <t>с 07.07.2017 г.</t>
  </si>
  <si>
    <t>№ касс</t>
  </si>
  <si>
    <t>Раздел</t>
  </si>
  <si>
    <t>Наим.услуги для ККА</t>
  </si>
  <si>
    <t>Наименование услуги</t>
  </si>
  <si>
    <t>Цена, руб.</t>
  </si>
  <si>
    <t>220</t>
  </si>
  <si>
    <t>А</t>
  </si>
  <si>
    <t>ЧСПП с 1 имп.з.</t>
  </si>
  <si>
    <t>Протезирование частичными съемными пластиночными протезами с 1 зубом</t>
  </si>
  <si>
    <t>ЧСПП с 2 имп.з.</t>
  </si>
  <si>
    <t>Протезирование частичными съемными пластиночными протезами с 2 зубами</t>
  </si>
  <si>
    <t>ЧСПП с 3 имп.з.</t>
  </si>
  <si>
    <t>Протезирование частичными съемными пластиночными протезами с 3 зубами</t>
  </si>
  <si>
    <t>ЧСПП с 4 имп.з.</t>
  </si>
  <si>
    <t>Протезирование частичными съемными пластиночными протезами с 4 зубами</t>
  </si>
  <si>
    <t>ЧСПП с 5 имп.з.</t>
  </si>
  <si>
    <t>Протезирование частичными съемными пластиночными протезами с 5 зубами</t>
  </si>
  <si>
    <t>ЧСПП с 6 имп.з.</t>
  </si>
  <si>
    <t>Протезирование частичными съемными пластиночными протезами с 6 зубами</t>
  </si>
  <si>
    <t>ЧСПП с 7 имп.з.</t>
  </si>
  <si>
    <t>Протезирование частичными съемными пластиночными протезами с 7 зубами</t>
  </si>
  <si>
    <t>ЧСПП с 8 имп.з.</t>
  </si>
  <si>
    <t>Протезирование частичными съемными пластиночными протезами с 8 зубами</t>
  </si>
  <si>
    <t>ЧСПП с 9 имп.з.</t>
  </si>
  <si>
    <t>Протезирование частичными съемными пластиночными протезами с 9 зубами</t>
  </si>
  <si>
    <t>ЧСПП с 10 имп.з.</t>
  </si>
  <si>
    <t>Протезирование частичными съемными пластиночными протезами с 10 зубами</t>
  </si>
  <si>
    <t>ЧСПП с 11 имп.з.</t>
  </si>
  <si>
    <t>Протезирование частичными съемными пластиночными протезами с 11 зубами</t>
  </si>
  <si>
    <t>ЧСПП с 12 имп.з.</t>
  </si>
  <si>
    <t>Протезирование частичными съемными пластиночными протезами с 12 зубами</t>
  </si>
  <si>
    <t>ЧСПП с 13 имп.з.</t>
  </si>
  <si>
    <t>Протезирование частичными съемными пластиночными протезами с 13 зубами</t>
  </si>
  <si>
    <t>ЧСПП с 14 имп.з.</t>
  </si>
  <si>
    <t>Протезирование полными съемными пластиночными протезами с 14 зубами</t>
  </si>
  <si>
    <t/>
  </si>
  <si>
    <t>Примечание:Удорожание стоимости съемного протеза при изготовлении базиса с использованием импортной пластмассы</t>
  </si>
  <si>
    <t>ЧСПП с 1 кл.ст</t>
  </si>
  <si>
    <t>Протезирование частичными съемными пластиночными протезами, изготовление кламмера стального</t>
  </si>
  <si>
    <t>ЧСПП с 1 кл.ст.нап.</t>
  </si>
  <si>
    <t>Протезирование частичными съемными пластиночными протезами, изготовление кламмера стального напыленного</t>
  </si>
  <si>
    <t>ЧСППарм.прост</t>
  </si>
  <si>
    <t>Протезирование частичными съемными пластиночными протезами, армирование съемного протеза (простое)</t>
  </si>
  <si>
    <t>ЧСППарм.слож.</t>
  </si>
  <si>
    <t>Протезирование частичными съемными пластиночными протезами, армирование съемного протеза сложное (с литейными работами)</t>
  </si>
  <si>
    <t>1650</t>
  </si>
  <si>
    <t>Изг.инд.ложки</t>
  </si>
  <si>
    <t>Изготовление индивидуальной ложки</t>
  </si>
  <si>
    <t>НЕСЪЕМНЫЕ ПРОТЕЗЫ ИЗ СТАЛИ И ПЛАСТМАССЫ</t>
  </si>
  <si>
    <t>Коронка ст. штамп.</t>
  </si>
  <si>
    <t xml:space="preserve">Восстановление зуба коронкой стальной штампованной </t>
  </si>
  <si>
    <t>1ст.лит.зуб</t>
  </si>
  <si>
    <t xml:space="preserve">Восстановление зуба коронкой, изготовление зуба стального литого (н/сталь) </t>
  </si>
  <si>
    <t>Кор.ст. штамп.с пл.обл</t>
  </si>
  <si>
    <t xml:space="preserve">Восстановление зуба коронкой, изготовление коронки штампованной стальной с пластмассовой облицовкой </t>
  </si>
  <si>
    <t>Коронка пласт.</t>
  </si>
  <si>
    <t>Восстановление зуба коронкой пластмассовой</t>
  </si>
  <si>
    <t>1000</t>
  </si>
  <si>
    <t>1ст.лит.зуба с пл.фас.</t>
  </si>
  <si>
    <t>Восстановление зуба коронкой, изготовление зуба литого из стали с пластмассовой облицовкой (фасетка)</t>
  </si>
  <si>
    <t>1050</t>
  </si>
  <si>
    <t>Коронка штамп.бюгел.</t>
  </si>
  <si>
    <t>Восстановление зуба коронкой штампованной бюгельной</t>
  </si>
  <si>
    <t>Изг.лапк.,накл.в МП</t>
  </si>
  <si>
    <t>Восстановление целостности зубного ряда несъемными мостовидными протезами, изготовление лапки, накладки в мостовидном протезе</t>
  </si>
  <si>
    <t>Спайка</t>
  </si>
  <si>
    <t>Восстановление целостного зубного ряда несъемными мостовидными протезами, спайка деталей</t>
  </si>
  <si>
    <t>БЮГЕЛЬНЫЕ ПРОТЕЗЫ</t>
  </si>
  <si>
    <t>Изг.дуги верх/низ</t>
  </si>
  <si>
    <t>Протезирование съемными бюгельными протезами, изготовление дуги верхней или нижней</t>
  </si>
  <si>
    <t>5750</t>
  </si>
  <si>
    <t>Изг.базиса литого</t>
  </si>
  <si>
    <t>Протезирование съемными бюгельными протезами, изготовление базиса литого (вместо дуги)</t>
  </si>
  <si>
    <t>5290</t>
  </si>
  <si>
    <t xml:space="preserve">Изг.1 б/лит.зуб с пл.ф </t>
  </si>
  <si>
    <t>Протезирование съемными бюгельными протезами, изготовление зуба литого с пластмассовой фасеткой</t>
  </si>
  <si>
    <t>1035</t>
  </si>
  <si>
    <t>Изг.1 б/лит.зуб</t>
  </si>
  <si>
    <t>Протезирование съемными бюгельными протезами, изготовление зуба литого</t>
  </si>
  <si>
    <t>Изг.огнеуп.модели</t>
  </si>
  <si>
    <t>Протезирование съемными бюгельными протезами, изготовление огнеупорной модели</t>
  </si>
  <si>
    <t>Изг.огран.канта д/пласт</t>
  </si>
  <si>
    <t>Протезирование съемными бюгельными протезами, изготовление ограничительного канта для пластмассы</t>
  </si>
  <si>
    <t>Изг.седла</t>
  </si>
  <si>
    <t>Протезирование съемными бюгельными протезами, изготовление седла</t>
  </si>
  <si>
    <t>Изг.ответвл.</t>
  </si>
  <si>
    <t xml:space="preserve">Протезирование съемными бюгельными протезами, изготовление ответвления </t>
  </si>
  <si>
    <t>Изг.лапки шин.</t>
  </si>
  <si>
    <t>Протезирование съемными бюгельными протезами, изготовление лапки шинирующей</t>
  </si>
  <si>
    <t xml:space="preserve">Изг.лапки </t>
  </si>
  <si>
    <t>Протезирование съемными бюгельными протезами, изготовление накладки окклюзионной (лапки)</t>
  </si>
  <si>
    <t>Изг.петли</t>
  </si>
  <si>
    <t>Протезирование съемными бюгельными протезами, изготовление петли</t>
  </si>
  <si>
    <t>Изг.1зв.м/зв.кламм.</t>
  </si>
  <si>
    <t>Протезирование съемными бюгельными протезами, изготовление одного звена многозвеньевого кламмера</t>
  </si>
  <si>
    <t>Изг.1оп/уд.кламм.</t>
  </si>
  <si>
    <t>Протезирование съемными бюгельными протезами, изготовление кламмера опорно-удерживающего</t>
  </si>
  <si>
    <t>Изг.1кл.Джексона</t>
  </si>
  <si>
    <t>Протезирование съемными бюгельными протезами, изготовление кламмера Джексона (кольцеобразный)</t>
  </si>
  <si>
    <t>Изг.1кл.Роуча</t>
  </si>
  <si>
    <t>Протезирование съемными бюгельными протезами, изготовление кламмера Роуча (Т- образный)</t>
  </si>
  <si>
    <t>Изг.втулки к аттач.</t>
  </si>
  <si>
    <t>Протезирование съемными бюгельными протезами (втулка к аттачмену)</t>
  </si>
  <si>
    <t>Изг. аттачмена</t>
  </si>
  <si>
    <t>Протезирование съемными бюгельными протезами, замок в бюгельгном протезе (аттачмен)</t>
  </si>
  <si>
    <t>6974</t>
  </si>
  <si>
    <t>Замена втулки в аттач.</t>
  </si>
  <si>
    <t>Замена матрицы (втулки в аттачмене)</t>
  </si>
  <si>
    <t>Примечание:  стоимость бюгельного протеза определяется как сумма цен на изготовление бюгельного каркаса или литого базиса и съемного протеза с соответствующим количеством зубов</t>
  </si>
  <si>
    <t>ЦЕЛЬНОЛИТЫЕ ПРОТЕЗЫ</t>
  </si>
  <si>
    <t>Изг.КЦЛ из КХС</t>
  </si>
  <si>
    <t xml:space="preserve">Восстановление зуба коронкой, изготовление коронки цельнолитой из кобальтохромового сплава </t>
  </si>
  <si>
    <t>Изг.КЦЛ из КХС с пл.обл.</t>
  </si>
  <si>
    <t>Восстановление зуба коронкой, изготовление коронки литой из кобальтохромового сплава с облицовкой пластмассовой, в цельнолитом мостовидном протезе.</t>
  </si>
  <si>
    <t>3000</t>
  </si>
  <si>
    <t xml:space="preserve">Изг.1лит.зуба из КХС </t>
  </si>
  <si>
    <t xml:space="preserve">Восстановление зуба коронкой, изготовление зуба литого из кобальтохромового сплава. </t>
  </si>
  <si>
    <t xml:space="preserve">1лит.зуб из КХС с пл.обл. </t>
  </si>
  <si>
    <t xml:space="preserve">Восстановление зуба коронкой, изготовление литого зуба(фасетки) из кобальтохромового сплава с облицовкой пластмассовой, в цельнолитом мостовидном протезе. </t>
  </si>
  <si>
    <t>Изг.1 коронки М/К</t>
  </si>
  <si>
    <t>Восстановление зуба коронкой, изготовление коронки металлокерамической</t>
  </si>
  <si>
    <t>Изг.1 фасетки М/К</t>
  </si>
  <si>
    <t>Восстановление зуба коронкой, изготовление зуба металлокерамического (фасетка м/к)</t>
  </si>
  <si>
    <t>1лит.кор. из КХС с М/К обл</t>
  </si>
  <si>
    <t xml:space="preserve">Восстановление зуба коронкой, изготовление коронки литой из кобальтохромового сплава с металлокерамической облицовкой </t>
  </si>
  <si>
    <t>3800</t>
  </si>
  <si>
    <t>1фас.из КХС с М/К обл</t>
  </si>
  <si>
    <t xml:space="preserve">Восстановление зуба коронкой, изготовление литого зуба (фасетки) из кобальтохромового сплава с металлокерамической облицовкой </t>
  </si>
  <si>
    <t>1лит.зуб с культ.вкл.</t>
  </si>
  <si>
    <t>Востановление зуба, изготовление зуба цельнолитого, с культевой вкладкой.</t>
  </si>
  <si>
    <t>1вкл.со шт. из КХС 1к</t>
  </si>
  <si>
    <t>Восстановление зуба вкладкой. Изготовление вкладки культевой со штифтом из кобальтохромового сплава (однокорневой зуб)</t>
  </si>
  <si>
    <t>1вкл.со шт. из КХС мн.к</t>
  </si>
  <si>
    <t>Восстановление зуба вкладкой. Изготовление вкладки культевой со штифтом из кобальтохромового сплава  (многокорневой зуб)</t>
  </si>
  <si>
    <t>СНП до 3-х зубов</t>
  </si>
  <si>
    <t xml:space="preserve"> до 3-х зубов</t>
  </si>
  <si>
    <t>СНП 4-8 зубов</t>
  </si>
  <si>
    <t xml:space="preserve"> от 4-х до 8-ми зубов</t>
  </si>
  <si>
    <t>СНП 9-13 зубов</t>
  </si>
  <si>
    <t xml:space="preserve"> от 9-ти до 13-ти зубов</t>
  </si>
  <si>
    <t>Полный СНП с имп.з</t>
  </si>
  <si>
    <t xml:space="preserve"> Полный съемный протез с импортными зубами</t>
  </si>
  <si>
    <t>Примечание:  Стоимость изготовления нейлоновых протезов определяется как сумма цен на изготовление необходимых базисов, стоимости слепков и стоимости необходимого количества зубов.</t>
  </si>
  <si>
    <t>ПРОЧИЕ ВИДЫ РАБОТ</t>
  </si>
  <si>
    <t>Альг.слепок</t>
  </si>
  <si>
    <t>Изготовление слепка с использованием альгинатных масс</t>
  </si>
  <si>
    <t>Изг.слепка 2хсл.</t>
  </si>
  <si>
    <t xml:space="preserve">Изготовление слепка двухслойного </t>
  </si>
  <si>
    <t>Изг.сил.ключа</t>
  </si>
  <si>
    <t>Изготовление силиконового ключа</t>
  </si>
  <si>
    <t>В</t>
  </si>
  <si>
    <t>Прием ст- орт. перв.</t>
  </si>
  <si>
    <t>Прием ( консультация) врача-стоматолога ортопеда первичный</t>
  </si>
  <si>
    <t>Прием ст- орт. повт.</t>
  </si>
  <si>
    <t>Прием (осмотр) врача-стоматолога-ортопеда повторный</t>
  </si>
  <si>
    <t>180</t>
  </si>
  <si>
    <t>Изг.диагн.мод.</t>
  </si>
  <si>
    <t xml:space="preserve">Изготовление диагностической модели </t>
  </si>
  <si>
    <t>Снят.ст.кор/мост.прот.</t>
  </si>
  <si>
    <t>Снятие несъемной ортопедической конструкции, стальной коронки.</t>
  </si>
  <si>
    <t>Снят.ЦЛ/МКкор</t>
  </si>
  <si>
    <t>Снятие несъемной ортопедической конструкции, цельнолитой или металлокерамической коронки.</t>
  </si>
  <si>
    <t>Врем.фиксация кор.</t>
  </si>
  <si>
    <t>Фиксация коронки временными материалами.</t>
  </si>
  <si>
    <t>Фиксация кор.ЦФмат.</t>
  </si>
  <si>
    <t>Фиксация коронки отечественными цинк-фосфатными материалами.</t>
  </si>
  <si>
    <t>250</t>
  </si>
  <si>
    <t>Фиксация кор.СИмат.</t>
  </si>
  <si>
    <t>Фиксация коронки  импортными стеклоиономерными материалами.</t>
  </si>
  <si>
    <t>Вр.кор.(Структур)</t>
  </si>
  <si>
    <t>Изготовление временной коронки из материала "Структур"</t>
  </si>
  <si>
    <t>Вр.кор.со штифт.(Стр)</t>
  </si>
  <si>
    <t>Изготовление временной коронки со штифтом из материала "Структур"</t>
  </si>
  <si>
    <t>550</t>
  </si>
  <si>
    <t>Воск.модель зуба (ВК)</t>
  </si>
  <si>
    <t>Восковая моделировка зуба для изготовления временных коронок.</t>
  </si>
  <si>
    <t>100</t>
  </si>
  <si>
    <t>Корр.протеза</t>
  </si>
  <si>
    <t>Коррекция протеза</t>
  </si>
  <si>
    <t>Подг.кан.под штифт</t>
  </si>
  <si>
    <t>Подготовка канала под штифт</t>
  </si>
  <si>
    <t>17.07.003</t>
  </si>
  <si>
    <t>ДТК при пат.ПР</t>
  </si>
  <si>
    <t>Диатермокоагуляция при патологии полости рта и зубов.</t>
  </si>
  <si>
    <t>130</t>
  </si>
  <si>
    <t>Гингив./пласт.1з</t>
  </si>
  <si>
    <t>Гингивэктомия, гингивопластика 1 зуба</t>
  </si>
  <si>
    <t>16.07.002.018</t>
  </si>
  <si>
    <t>ВЗП I,V,VI свет.,лин</t>
  </si>
  <si>
    <t>Восстановление зуба пломбой без нарушения контактного пункта, I,V,VI класс по Блэку с использованием материалов из фотополимеров линейной техникой.</t>
  </si>
  <si>
    <t>871</t>
  </si>
  <si>
    <t>ПОЧИНКИ</t>
  </si>
  <si>
    <t>Починка 2-х переломов</t>
  </si>
  <si>
    <t>Устранение двух переломов в протезе</t>
  </si>
  <si>
    <t>Починка 1 перелома</t>
  </si>
  <si>
    <t>Устранение одного перелома в протезе</t>
  </si>
  <si>
    <t>Зам/уст 1 доп.пл.зуба</t>
  </si>
  <si>
    <t xml:space="preserve">Замена или установка в протезе одного дополнительного зуба из пластмассы </t>
  </si>
  <si>
    <t>Зам/уст 2 доп.пл.зуба</t>
  </si>
  <si>
    <t>Замена или установка в протезе двух дополнительных зубов из пластмассы</t>
  </si>
  <si>
    <t>Зам/уст 3-4 доп.пл.зуба</t>
  </si>
  <si>
    <t>Замена или установка в протезе трех, четырех дополнительных зубов быстро твердеющей пластмассой.</t>
  </si>
  <si>
    <t>Зам/уст/перенос 1 кламм</t>
  </si>
  <si>
    <t>Замена, установка или перенос одного кламмера</t>
  </si>
  <si>
    <t>Зам/уст/перенос 2 кламм</t>
  </si>
  <si>
    <t>Замена, установка или перенос двух кламмеров</t>
  </si>
  <si>
    <t>Зам/уст 3-4 доп.зуба баз.пл</t>
  </si>
  <si>
    <t>Замена или установка в протезе трех, четырех дополнительных зубов  базисной пластмассой</t>
  </si>
  <si>
    <t>1450</t>
  </si>
  <si>
    <t>Лаб.перебаз.пр.</t>
  </si>
  <si>
    <t>Лабораторная перебазировка протеза</t>
  </si>
  <si>
    <t xml:space="preserve">А </t>
  </si>
  <si>
    <t>Пр.перебаз.пр.</t>
  </si>
  <si>
    <t>Перебазировка съемного протеза прямым методом</t>
  </si>
  <si>
    <t>Восст.пласт.обл.</t>
  </si>
  <si>
    <t>Восстановление пластмассовой облицовки коронки (фасетки)</t>
  </si>
  <si>
    <t>ЛИТЬЕ</t>
  </si>
  <si>
    <t>Литьё 1ед.нерж.</t>
  </si>
  <si>
    <t>Литье одной единицы из нержавеющей стали</t>
  </si>
  <si>
    <t>53</t>
  </si>
  <si>
    <t>Литьё 1ед.КХС</t>
  </si>
  <si>
    <t>Литье одной единицы из  КХС</t>
  </si>
  <si>
    <t>Литьё мет.кар.СБП КХС</t>
  </si>
  <si>
    <t>Литье металлического каркаса съемного бюгельного протеза из КХС.</t>
  </si>
  <si>
    <t>875</t>
  </si>
  <si>
    <t>Литьё 1атт.КХС</t>
  </si>
  <si>
    <t>Литье одного аттачмена из КХС.</t>
  </si>
  <si>
    <t>145</t>
  </si>
  <si>
    <t>НАПЫЛЕНИЕ</t>
  </si>
  <si>
    <t>Нап.кор.</t>
  </si>
  <si>
    <t>Напыление (коронки, литого зуба, фасетки)</t>
  </si>
  <si>
    <t>Нап.кламм.</t>
  </si>
  <si>
    <t>Напыление кламмера</t>
  </si>
  <si>
    <t>Анестез(с мат.)</t>
  </si>
  <si>
    <t xml:space="preserve">Инъекционное введение лекарственных препаратов в челюстно-лицевую область. Анестезия </t>
  </si>
  <si>
    <t>Главный врач</t>
  </si>
  <si>
    <t>_______________ И. С. Зайцева</t>
  </si>
  <si>
    <t>платные услуги</t>
  </si>
  <si>
    <t xml:space="preserve"> с 09.04.18</t>
  </si>
  <si>
    <t>Прицельная внутриротовая контактная рентгенография</t>
  </si>
  <si>
    <t>Ортопанорамография</t>
  </si>
  <si>
    <t>Описание и интерпретация рентгенографических изображений</t>
  </si>
  <si>
    <t>Описание и интерпретация компьютерных томограмм</t>
  </si>
  <si>
    <t>Интерпретация ортопантомограммы</t>
  </si>
  <si>
    <t>Инъекционное введение лекарственных препаратов в челюстно-лицевую область</t>
  </si>
  <si>
    <t>Определение индексов гигиены полости рта</t>
  </si>
  <si>
    <t>Обучение гигиене полости рта</t>
  </si>
  <si>
    <t>Диатермокоагуляция при патологии полости рта и зубов</t>
  </si>
  <si>
    <t>Назначение лекарственных препаратов при заболеваниях полости рта и зубов</t>
  </si>
  <si>
    <t>Назначение диетической терапии при заболеваниях полости рта и зубов</t>
  </si>
  <si>
    <t>Назначение лечебно-оздоровительного режима при заболеваниях полости рта и зубов</t>
  </si>
  <si>
    <t>Проводниковая анестезия</t>
  </si>
  <si>
    <t>Аппликационная анестезия</t>
  </si>
  <si>
    <t>Инфильтрационная анестезия</t>
  </si>
  <si>
    <t>Получение соскоба с эрозивно-язвенных элементов кожи и слизистых оболочек</t>
  </si>
  <si>
    <t>Внутрикостное введение лекарственных препаратов</t>
  </si>
  <si>
    <t>Биопсия лимфатического узла</t>
  </si>
  <si>
    <t>Взятие образца биологического материала из очагов поражения органов рта</t>
  </si>
  <si>
    <t>Биопсия слизистой полости рта</t>
  </si>
  <si>
    <t>Биопсия языка</t>
  </si>
  <si>
    <t>Биопсия тканей губы</t>
  </si>
  <si>
    <t>Пункция кисты полости рта</t>
  </si>
  <si>
    <t>Бужирование протоков слюнных желез</t>
  </si>
  <si>
    <t>Промывание протока слюнной железы</t>
  </si>
  <si>
    <t>Внутриротовая анастезия с применением карпульного анестетика</t>
  </si>
  <si>
    <t xml:space="preserve">Виды работ на хирургическом приеме (без учета анестезии) </t>
  </si>
  <si>
    <t>Прием (осмотр, консультация) врача-стоматолога-хирурга первичный</t>
  </si>
  <si>
    <t>Прием (осмотр, консультация) врача-стоматолога-хирурга повторный</t>
  </si>
  <si>
    <t>Наложение шины при переломах костей</t>
  </si>
  <si>
    <t>Наложение повязки при вывихах (подвывихах) суставов</t>
  </si>
  <si>
    <t>Наложение иммобилизационной повязки при вывихах (подвывихах) суставов</t>
  </si>
  <si>
    <t>Наложение иммобилизационной повязки при вывихах (подвывихах) зубов</t>
  </si>
  <si>
    <t>Наложение повязки при операциях в полости рта</t>
  </si>
  <si>
    <t>Снятие шины с одной челюсти</t>
  </si>
  <si>
    <t>Хирургическая обработка раны или инфицированной ткани</t>
  </si>
  <si>
    <t>Сшивание кожи и подкожной клетчатки</t>
  </si>
  <si>
    <t>Снятие швов</t>
  </si>
  <si>
    <t>Удаление временного зуба</t>
  </si>
  <si>
    <t>Удаление постоянного зуба</t>
  </si>
  <si>
    <t>Удаление зуба сложное с разъединением корней</t>
  </si>
  <si>
    <t>Удаление зуба при пародонтите</t>
  </si>
  <si>
    <t>Удаление зуба с отслаиванием слизисто-надкостничного локута, резекцией костной пластинки с применением долота, бормашины</t>
  </si>
  <si>
    <t>Удаление стенки зуба</t>
  </si>
  <si>
    <t>Резекция верхушки корня</t>
  </si>
  <si>
    <t>Вскрытие подслизистого или поднадкостничного очага воспаления в полости рта</t>
  </si>
  <si>
    <t>Вскрытие и дренирование одонтогенного абсцесса</t>
  </si>
  <si>
    <t>Отсроченный кюретаж лунки удаленного зуба</t>
  </si>
  <si>
    <t>Вскрытие и дренирование абсцесса полости рта</t>
  </si>
  <si>
    <t>Вскрытие и дренирование очага воспаления мягких тканей лица или дна полости рта</t>
  </si>
  <si>
    <t>Цистотомия или цистэктомия</t>
  </si>
  <si>
    <t>Операция удаления ретенционной кисты</t>
  </si>
  <si>
    <t>Коррекция объема и формы альвеолярного отростка</t>
  </si>
  <si>
    <t>Операция удаления ретинированного, дистопированного или сверхкомплектного зуба</t>
  </si>
  <si>
    <t>Лоскутная операция в полости рта</t>
  </si>
  <si>
    <t>Пластика уздечки верхней губы</t>
  </si>
  <si>
    <t>Пластика уздечки нижней губы</t>
  </si>
  <si>
    <t>Пластика уздечки языка</t>
  </si>
  <si>
    <t>Вестибулопластика</t>
  </si>
  <si>
    <t>Лечение перикоронита (промывание, рассечение и/или иссечение капюшона)</t>
  </si>
  <si>
    <t>Гемисекция зуба</t>
  </si>
  <si>
    <t>Коронарно-радикулярная сепарация</t>
  </si>
  <si>
    <t>Остановка луночного кровотечения без наложения швов методом тампонады вмешательств)</t>
  </si>
  <si>
    <t>Остановка луночного кровотечения без наложения швов с использованием гемостатических материалов</t>
  </si>
  <si>
    <t>Остановка луночного кровотечения с наложением швов</t>
  </si>
  <si>
    <t>Удаление камней из протоков слюнных желез</t>
  </si>
  <si>
    <t>Иссечение новообразования мягких тканей</t>
  </si>
  <si>
    <t>Иссечение свища мягких тканей</t>
  </si>
  <si>
    <t>Снятие послеоперационных швов (лигатур)</t>
  </si>
  <si>
    <t xml:space="preserve"> Виды работ на пародонтологическом приеме</t>
  </si>
  <si>
    <t>Прием (осмотр, консультация) гигиениста стоматологического первичный</t>
  </si>
  <si>
    <t>Прием (осмотр, консультация) гигиениста стоматологического повторный</t>
  </si>
  <si>
    <t>Введение лекарственных препаратов в пародонтальный карман</t>
  </si>
  <si>
    <t>Определение пародонтальных индексов</t>
  </si>
  <si>
    <t>Наложение лечебной повязки при заболеваниях слизистой оболочки полости рта и пародонта в области одной челюсти</t>
  </si>
  <si>
    <t>Временное шинирование при заболеваниях пародонта</t>
  </si>
  <si>
    <t xml:space="preserve">Удаление наддесневых и поддесневых зубных отложений в области зуба </t>
  </si>
  <si>
    <t>Избирательное пришлифовывание зуба</t>
  </si>
  <si>
    <t>Избирательное полирование 1 зуба</t>
  </si>
  <si>
    <t>Гингивэктомия, гингивопластика</t>
  </si>
  <si>
    <t>Открытый кюретаж при заболеваниях пародонта</t>
  </si>
  <si>
    <t>Закрытый кюретаж при заболеваниях пародонта в области зуба</t>
  </si>
  <si>
    <t>Профессиональная гигиена полости рта и зубов (вся полость)</t>
  </si>
  <si>
    <t>Сошлифовывание твердых тканей зуба</t>
  </si>
  <si>
    <t>Гидроорошение при заболевании полости рта и зубов</t>
  </si>
  <si>
    <t>Ультразвуковая обработка пародонтального кармана в области зуба</t>
  </si>
  <si>
    <t>Ультразвуковое удаление наддесневых и поддесневых зубных отложений в области зуба</t>
  </si>
  <si>
    <t>Прием (осмотр, консультация) врача-стоматолога-терапевта первичный</t>
  </si>
  <si>
    <t>Прием (осмотр, консультация) врача-стоматолога-терапевта повторный</t>
  </si>
  <si>
    <t>Прием (осмотр, консультация) зубного врача первичный</t>
  </si>
  <si>
    <t>Прием (осмотр, консультация) зубного врача повторный</t>
  </si>
  <si>
    <t>Профилактический прием (осмотр, консультация) врача-стоматолога детского</t>
  </si>
  <si>
    <t xml:space="preserve">Прием (осмотр, консультация) врача-стоматолога детского первичный </t>
  </si>
  <si>
    <t xml:space="preserve">Прием (осмотр, консультация) врача-стоматолога детского повторный </t>
  </si>
  <si>
    <t>Диспансерный прием (осмотр, консультация) врача-стоматолога-терапевта</t>
  </si>
  <si>
    <t>Профилактический прием (осмотр, консультация) врача-стоматолога-терапевта</t>
  </si>
  <si>
    <t>Диспансерный прием (осмотр, консультация) зубного врача</t>
  </si>
  <si>
    <t>Профилактический прием (осмотр, консультация) зубного врача</t>
  </si>
  <si>
    <t>Наложение лечебной повязки при кариесе дентина</t>
  </si>
  <si>
    <t>Электроодонтометрия</t>
  </si>
  <si>
    <t>Аппликация лекарственного препарата на слизистую оболочку полости рта</t>
  </si>
  <si>
    <t>Местное применение реминерализующих препаратов в области зуба</t>
  </si>
  <si>
    <t>Витальное окрашивание твердых тканей зуба</t>
  </si>
  <si>
    <t>Восстановление зуба пломбой  I, II, III, V, VI класс по Блэку с использованием стеклоиномерных  цементов</t>
  </si>
  <si>
    <t>Восстановление зуба пломбой, I, II, III, V, VI класс по Блэку с использованием материалов химического отверждения</t>
  </si>
  <si>
    <t>Восстановление зуба пломбой с нарушением контактного пункта, II, III класс по Блэку с использованием стеклоиномерных цементов</t>
  </si>
  <si>
    <t>Восстановление зуба пломбой с нарушением контактного пункта, II, III класс по Блэку с использованием материалов химического отверждения</t>
  </si>
  <si>
    <t>Восстановление зуба IV класс по Блэку с использованием  стеклоиномерных  цементов</t>
  </si>
  <si>
    <t>Восстановление зуба IV класса по Блэку с использованием материалов химического отверждения</t>
  </si>
  <si>
    <t>Восстановление одного зуба  пломбой из амальгамы I, V класс по Блэку</t>
  </si>
  <si>
    <t>Восстановление одного зуба  пломбой из амальгамы II класса по Блэку</t>
  </si>
  <si>
    <t>Наложение временной пломбы</t>
  </si>
  <si>
    <t xml:space="preserve">Вскрытие полости зуба </t>
  </si>
  <si>
    <t xml:space="preserve">Препарирование кариозной полости </t>
  </si>
  <si>
    <t>Снятие пломбы</t>
  </si>
  <si>
    <t xml:space="preserve">Раскрытие полости зуба </t>
  </si>
  <si>
    <t>Наложение девитализирующего средства</t>
  </si>
  <si>
    <t>Восстановление зуба пломбой без нарушения контактного пункта, I, V, VI класс по Блэку с использованием материалов из фотополимеров линейной техникой</t>
  </si>
  <si>
    <t>Восстановление зуба пломбой с нарушением контактного пункта, II, III класс по Блэку с использованием материалов из фотополимеров линейной техникой</t>
  </si>
  <si>
    <t>Восстановление зуба IV класса по Блэку с с использованием материалов из фотополимеров линейной техникой</t>
  </si>
  <si>
    <t>Восстановление зуба I и V класса по Блэку с использованием материалов из фотополимеров сэндвич техникой</t>
  </si>
  <si>
    <t>Восстановление зуба II и III класса по Блэку с использованием материалов из фотополимеров сэндвич техникой</t>
  </si>
  <si>
    <t>Восстановление зуба IV класса по Блэку с использованием материалов из фотополимеров сэндвич техникой</t>
  </si>
  <si>
    <t>Шлифовка и полировка пломб, I, II, III и V класс по Блэку</t>
  </si>
  <si>
    <t>Шлифовка и полировка пломб  IV класс по Блэку</t>
  </si>
  <si>
    <t>Пломбирование одного корневого канала зуба пастой</t>
  </si>
  <si>
    <t>Пломбирование одного корневого канала зуба гуттаперчивыми штифтами</t>
  </si>
  <si>
    <t>Закрытие перфорации стенки канала с использованием цемента минерал триоксид агрегат (МТА)</t>
  </si>
  <si>
    <t>Пульпотомия (ампутация коронковой пульпы)</t>
  </si>
  <si>
    <t>Экстирпация пульпы</t>
  </si>
  <si>
    <t>Инструментальная и медикаментозная обработка одного  хорошо проходимого корневого канала</t>
  </si>
  <si>
    <t>Инструментальная и медикаментозная обработка одного плохо проходимого корневого канала</t>
  </si>
  <si>
    <t>Временное пломбирование лекарственным препаратом одного корневого канала</t>
  </si>
  <si>
    <t>Извлечение отломанного инструментария из 1 корневого канала</t>
  </si>
  <si>
    <t xml:space="preserve"> Подготовка корневого канала под штифт                                      </t>
  </si>
  <si>
    <t>Фиксация штифта в корневом канале</t>
  </si>
  <si>
    <t>Восстановление зуба пломбировочным материалом с использованием анкерных штифтов</t>
  </si>
  <si>
    <t>Восстановление зуба коронкой с использованием композитной культевой вкладки на анкерном штифте (восстановление культи зуба под искусственную коронку с применением штифта (без учета постановки штифта))</t>
  </si>
  <si>
    <t>Запечатывание фиссуры зуба герметиком</t>
  </si>
  <si>
    <t>Распломбировка корневого канала ранее леченного  пастой (1 канал)</t>
  </si>
  <si>
    <t>Распломбировка корневого канала ранее леченного фосфат-цементом/ резорцин- формальдегидным методом/ термофилом  (1 канал)</t>
  </si>
  <si>
    <t>Распломбировка корневого канала ранее леченного фосфат-цементом/ резорцин- формальдегидным методом/ термофилом  (1/2 канала)</t>
  </si>
  <si>
    <t>Снятие временной пломбы</t>
  </si>
  <si>
    <t>Трепанация зуба, искусственной коронки</t>
  </si>
  <si>
    <t>Фиксация внутриканального штифта, вкладки</t>
  </si>
  <si>
    <t>Удаление внутриканального штифта, вкладки</t>
  </si>
  <si>
    <t>Ультразвуковое расширение корневого канала зуба</t>
  </si>
  <si>
    <t>Филтек алтимэй 0,25 зуба</t>
  </si>
  <si>
    <t>Филтек алтимэй 0,5 зуба</t>
  </si>
  <si>
    <t>Филтек алтимэй 0,75 зуба</t>
  </si>
  <si>
    <t>Филтек алтимэй 1,0 зуба</t>
  </si>
  <si>
    <t>ФИЛТЕК АЛЬТИМЭЙТ ФЛОУ  0,25 зуба</t>
  </si>
  <si>
    <t>ФИЛТЕК АЛЬТИМЭЙТ ФЛОУ  0,5 зуба</t>
  </si>
  <si>
    <t>ФИЛТЕК АЛЬТИМЭЙТ ФЛОУ  0,75 зуба</t>
  </si>
  <si>
    <t>ФИЛТЕК АЛЬТИМЭЙТ ФЛОУ  1,0 зуба</t>
  </si>
  <si>
    <t>ЭСТЕЛАЙТ СИГМА 0,25 зуба</t>
  </si>
  <si>
    <t>ЭСТЕЛАЙТ СИГМА 0,5 зуба</t>
  </si>
  <si>
    <t>ЭСТЕЛАЙТ СИГМА 0,75 зуба</t>
  </si>
  <si>
    <t>ЭСТЕЛАЙТ СИГМА 1,0 зуба</t>
  </si>
  <si>
    <r>
      <t xml:space="preserve"> </t>
    </r>
    <r>
      <rPr>
        <b/>
        <u/>
        <sz val="13"/>
        <rFont val="Rockwell"/>
        <family val="1"/>
      </rPr>
      <t xml:space="preserve">Виды работ на терапевтическом приеме </t>
    </r>
  </si>
  <si>
    <r>
      <t>Протезирование съемными пластиночными протезами</t>
    </r>
    <r>
      <rPr>
        <b/>
        <sz val="13"/>
        <color rgb="FFFF0000"/>
        <rFont val="Times New Roman"/>
        <family val="1"/>
        <charset val="204"/>
      </rPr>
      <t xml:space="preserve"> с использованием пластмассы Фторакс</t>
    </r>
  </si>
  <si>
    <t>На основании приказа № 132-ОД                                         от 09.04.2018 г.</t>
  </si>
  <si>
    <t>ЭСТЕЛАЙТ ФЛОУ КВИК ЖИДКОТЕКУЧИЙ 0,25 зуба</t>
  </si>
  <si>
    <t>ЭСТЕЛАЙТ ФЛОУ КВИК ЖИДКОТЕКУЧИЙ 0,5 зуба</t>
  </si>
  <si>
    <t>ЭСТЕЛАЙТ ФЛОУ КВИК ЖИДКОТЕКУЧИЙ 0,75 зуба</t>
  </si>
  <si>
    <t>ЭСТЕЛАЙТ ФЛОУ КВИК ЖИДКОТЕКУЧИЙ 1,0 зуба</t>
  </si>
  <si>
    <t>ФИЛТЕК Z550 0,25 зуба</t>
  </si>
  <si>
    <t>ФИЛТЕК Z550 0,5 зуба</t>
  </si>
  <si>
    <t>ФИЛТЕК Z550 0,75 зуба</t>
  </si>
  <si>
    <t>ФИЛТЕК Z550 1,0 зуба</t>
  </si>
  <si>
    <t>УНИРЕСТ 0,25 зуба</t>
  </si>
  <si>
    <t>УНИРЕСТ 0,5 зуба</t>
  </si>
  <si>
    <t>УНИРЕСТ 0,75 зуба</t>
  </si>
  <si>
    <t>УНИРЕСТ 1,0 зуба</t>
  </si>
  <si>
    <t>ДАЙРЕКТ-Х 0,25 зуба</t>
  </si>
  <si>
    <t>ДАЙРЕКТ-Х 0,5 зуба</t>
  </si>
  <si>
    <t>ДАЙРЕКТ-Х 0,75 зуба</t>
  </si>
  <si>
    <t>ДАЙРЕКТ-Х 1,0 зуба</t>
  </si>
  <si>
    <t>ЭСТЕЛАЙТ  ПАЛФИК  НАБОР 0,25 зуба</t>
  </si>
  <si>
    <t>ЭСТЕЛАЙТ  ПАЛФИК  НАБОР 0,5 зуба</t>
  </si>
  <si>
    <t>ЭСТЕЛАЙТ  ПАЛФИК  НАБОР 0,75 зуба</t>
  </si>
  <si>
    <t>ЭСТЕЛАЙТ  ПАЛФИК  НАБОР 1,0 зуба</t>
  </si>
  <si>
    <t>ФИЛТЕК Z250 0,25 зуба</t>
  </si>
  <si>
    <t>ФИЛТЕК Z250 0,5 зуба</t>
  </si>
  <si>
    <t>ФИЛТЕК Z250 0,75 зуба</t>
  </si>
  <si>
    <t>ФИЛТЕК Z250 1,0 зуба</t>
  </si>
  <si>
    <t>ФИЛТЕК БАЛК ЖИДКОТЕКУЧИЙ</t>
  </si>
  <si>
    <t>ПЛОМБИР.МАТЕРИАЛ SDR</t>
  </si>
  <si>
    <t>МАТЕРИАЛ ДЛЯ ФИКСИРОВАНИЯ ШТИФТОВ NХ-3</t>
  </si>
  <si>
    <t>ГЕРМИТИЗ. ЛИКВИД ДЕНТИН</t>
  </si>
  <si>
    <t>АДГЕЗИВ АДПЕР ПР.</t>
  </si>
  <si>
    <t>АДГЕЗИВ BOND   FORCE</t>
  </si>
  <si>
    <t>АДПЕР СИНГЛ БОНД</t>
  </si>
  <si>
    <t>ОСТЕОПЛАСТ. МАТЕРИАЛ-МЕМБРАНА КОЛЛОСТ</t>
  </si>
  <si>
    <t>ОСТЕОПЛАСТ (ГУБКА)</t>
  </si>
  <si>
    <t>Дом стоматологий</t>
  </si>
  <si>
    <t>Увеличение на 10%</t>
  </si>
  <si>
    <t>1080-1340</t>
  </si>
  <si>
    <t>340-1040</t>
  </si>
  <si>
    <t>Астра</t>
  </si>
  <si>
    <t>Объем работ в УЕТ</t>
  </si>
  <si>
    <t>350-2600</t>
  </si>
  <si>
    <t>3000-3500</t>
  </si>
  <si>
    <t>Центр семейной стоматологии</t>
  </si>
  <si>
    <t>210-260</t>
  </si>
  <si>
    <t>220-340</t>
  </si>
  <si>
    <t>290 руб./ует</t>
  </si>
  <si>
    <t>Цена, руб. (1 ует</t>
  </si>
  <si>
    <t>Резекция верхушки одного корня</t>
  </si>
  <si>
    <t>Лоскутная операция в полости рта в области двух зубов</t>
  </si>
  <si>
    <t>Наложение 1 шва на слизистую оболочку рта</t>
  </si>
  <si>
    <t>Временное шинирование зубов при заболеваниях пародонта с применением стекловолоконных материалов в области двух зубов</t>
  </si>
  <si>
    <t>A16.07.019.001</t>
  </si>
  <si>
    <t>Временное шинирование зубов при заболеваниях пародонта каждого последующего зуба</t>
  </si>
  <si>
    <t>Профессиональная гигиена полости рта и зубов (вся полость) с материалами</t>
  </si>
  <si>
    <t>Аппликация лекарственного препарата на слизистую оболочку полости рта, наложение ретракционной нити</t>
  </si>
  <si>
    <t>A16.07.002.013</t>
  </si>
  <si>
    <t>Восстановление зуба пломбой без нарушения контактного пункта, I, V, VI класс по Блэку с использованием материалов из фотополимеров</t>
  </si>
  <si>
    <t>Восстановление зуба пломбой с нарушением контактного пункта, II, III класс по Блэку с использованием материалов из фотополимеров</t>
  </si>
  <si>
    <t>Прием (осмотр, консультация) врача-стоматолога, хирурга</t>
  </si>
  <si>
    <t>Восстановление зуба пломбой  с использованием стеклоиномерных  цементов до 1/2 зуба с материалом</t>
  </si>
  <si>
    <t>Восстановление зуба пломбой с использованием стеклоиномерных  цементов 1/2 зуба с материалом</t>
  </si>
  <si>
    <t>Восстановление зуба пломбой с использованием стеклоиномерных  цементов более 1/2 зуба с материалом</t>
  </si>
  <si>
    <t>A16.07.097</t>
  </si>
  <si>
    <t>28.05.18 г</t>
  </si>
  <si>
    <t>ПРЕЙСКУРАНТ на платные услуги</t>
  </si>
  <si>
    <t>На основании приказа №  156-ОД                                         от 18.05.2018 г.</t>
  </si>
  <si>
    <t>В01.003.004.004</t>
  </si>
  <si>
    <t>Апликационная анестезия</t>
  </si>
  <si>
    <t>Остановка луночкового кровотечения без наложения швов методом тампонады вмешательств</t>
  </si>
  <si>
    <t>Остановка луночкового кровотечения без наложения швов с использованием гемостатических материалов</t>
  </si>
  <si>
    <t>Остановка луночкового кровотечения с наложением швов</t>
  </si>
  <si>
    <t>Гингивэктомия в области 1 зуба</t>
  </si>
  <si>
    <t>Гингивопластика в области 1 зуба</t>
  </si>
  <si>
    <t>A16.07.089</t>
  </si>
  <si>
    <t>Полирование 1 зуба после снятия зубных отложений</t>
  </si>
  <si>
    <t>Гингивэктомия в области 6 зубов</t>
  </si>
  <si>
    <t>Закрытый кюретаж при заболеваниях пародонта в области одного пародонтального кармана</t>
  </si>
  <si>
    <t>Орошение парадонтальных карманов в области 6 зубов</t>
  </si>
  <si>
    <t>Электроодонтометрия 1 зуба</t>
  </si>
  <si>
    <t xml:space="preserve">Восстановление зуба IV класса по Блэку с с использованием материалов из фотополимеров </t>
  </si>
  <si>
    <t>Пломбирование одного корневого канала зуба  методом латеральной конденсацией</t>
  </si>
  <si>
    <t>Пломбирование одного корневого канала зуба  методом одного штифта</t>
  </si>
  <si>
    <t xml:space="preserve">Пломбирование плохо проходимого канала пастой </t>
  </si>
  <si>
    <t>Восстановление культи зуба коронкой с использованием СИЦ (восстановление культи зуба под искусственную коронку с применением стеклоиномерного штифта с материалами)</t>
  </si>
  <si>
    <t xml:space="preserve">Экстирпация пульпы 1 канала </t>
  </si>
  <si>
    <t>Инструментальная и медикаментозная обработка одного  корневого канала ручным методом</t>
  </si>
  <si>
    <t xml:space="preserve">Инструментальная и медикаментозная обработка одного плохо проходимого корневого канала </t>
  </si>
  <si>
    <t>A16.07.030.005</t>
  </si>
  <si>
    <t>Инструментальная и медикаментозная обработка одного плохо проходимого корневого канала машинным методом</t>
  </si>
  <si>
    <t>A16.07.008.004</t>
  </si>
  <si>
    <t>Ультразвуковая обработка корневого канала зуба</t>
  </si>
  <si>
    <t>ПРИЕМ СТ.-ТЕР.ХИР.</t>
  </si>
  <si>
    <t>НАЛОЖ.ШВА</t>
  </si>
  <si>
    <t>НАЛОЖ.ШИНЫ.ПЕРЕЛОМ</t>
  </si>
  <si>
    <t>ГИНГИВЭКТ. 1 ЗУБ</t>
  </si>
  <si>
    <t>ГИГГИВОПЛАСТ.1 ЗУБ</t>
  </si>
  <si>
    <t>ВР.ШИНИР.(2 ЗУБА)</t>
  </si>
  <si>
    <t>ВР.ШИНИР.ПОСЛЕД.ЗУБА</t>
  </si>
  <si>
    <t>ГИНГИВЭКТ.6 ЗУБОВ</t>
  </si>
  <si>
    <t>ЗАКР.КЮРЕТАЖ ПАРОД.1</t>
  </si>
  <si>
    <t>ОРОШ.КАРМ. 6 ЗУБОВ</t>
  </si>
  <si>
    <t>ВЗП СИЦ 1/2 ЗУБА</t>
  </si>
  <si>
    <t>ВЗП СИЦ  ДО 1/2 ЗУБА</t>
  </si>
  <si>
    <t>ВЗП СИЦ БОЛЕЕ 1/2 З.</t>
  </si>
  <si>
    <t>ПЛОМБ.1 КК 1 ШТИФТ</t>
  </si>
  <si>
    <t>ПЛОМБ.ПЛ.ПР.К.ПАСТОЙ</t>
  </si>
  <si>
    <t>ПЛОМБ.1 КК ЛАТ.КОН.</t>
  </si>
  <si>
    <t>ИНСТР,МЕД.ОБР.1К РУЧ.</t>
  </si>
  <si>
    <t>ИНС,МЕД.1ПЛ.К.МАШ.</t>
  </si>
  <si>
    <t>ИСП.СИЦ.ШТИФТОВ</t>
  </si>
  <si>
    <t>ИНСТР,МЕД.ОБР.1К ПЛ.</t>
  </si>
  <si>
    <t xml:space="preserve">УЗ.ОБРАБОТКА К/К </t>
  </si>
  <si>
    <t>ВВ.ЛЕК.В ПАРОД.КАРМ.</t>
  </si>
  <si>
    <t>Прейскурант цен с 28.05.2018 г.</t>
  </si>
  <si>
    <t>Инструментальная и медикаментозная обработка одного хорошо проходимого корневого канала машинным методом</t>
  </si>
  <si>
    <t>A16.07.030.004</t>
  </si>
  <si>
    <t>А16.07.002.011</t>
  </si>
  <si>
    <t>Препарирование кариозной полости</t>
  </si>
  <si>
    <t>Восстановление зуба пломбой с использованием материалов химического отверждения</t>
  </si>
  <si>
    <t>ВЗП ХИМ.</t>
  </si>
  <si>
    <t>ИНС,МЕД.1ХОР.К.МАШ.</t>
  </si>
  <si>
    <r>
      <t xml:space="preserve"> </t>
    </r>
    <r>
      <rPr>
        <b/>
        <u/>
        <sz val="14"/>
        <rFont val="Rockwell"/>
        <family val="1"/>
      </rPr>
      <t xml:space="preserve">Виды работ на терапевтическом приеме </t>
    </r>
  </si>
  <si>
    <t>ДЕПАРТАМЕНТ ЗДРАВООХРАНЕНИЯ ВОЛОГОДСКОЙ ОБЛАСТИ
Бюджетное учреждение здравоозранения Вологодской области                                                                                               «Череповецкая стоматологическая поликлиника №1»
162610, Вологодская область, г. Череповец, ул.Менделеева, 6,                 
т. (8202) 57 38-66, факс 57-69-87</t>
  </si>
  <si>
    <t xml:space="preserve">ПРИКАЗ  № </t>
  </si>
  <si>
    <t>г. Череповец</t>
  </si>
  <si>
    <t>Утверждаю:</t>
  </si>
  <si>
    <t>Приказываю:</t>
  </si>
  <si>
    <t>2. Контроль  за  выполнением  приказа  возлагаю  на  заместителя  главного  врача по  экономическим  вопросам  Е.Ю. Сочневу.</t>
  </si>
  <si>
    <t>Главный  врач</t>
  </si>
  <si>
    <t>И. С. Зайцева</t>
  </si>
  <si>
    <t xml:space="preserve">от   18.05.2018 года              </t>
  </si>
  <si>
    <t>"Об  изменении  Прейскуранта цен на платные услуги ЛХО"</t>
  </si>
  <si>
    <t xml:space="preserve"> В связи с инфляцией</t>
  </si>
  <si>
    <t>1. Стоимость 1 уеты составляет 290 руб.</t>
  </si>
  <si>
    <t>2. Прейскурант цен на платном приеме больных стоматологического профиля по БУЗ ВО "Череповецкая стоматологическая поликлиника № 1" с 28.05.2018 г.</t>
  </si>
  <si>
    <t>1. Ввести в действие Прейскурант цен на платном приеме больных стоматологического профиля по БУЗ ВО "Череповецкая стоматологическая поликлиника № 1" с 28.05.2018 г.</t>
  </si>
  <si>
    <r>
      <t xml:space="preserve"> </t>
    </r>
    <r>
      <rPr>
        <b/>
        <u/>
        <sz val="9"/>
        <rFont val="Rockwell"/>
        <family val="1"/>
      </rPr>
      <t xml:space="preserve">Виды работ на терапевтическом приеме </t>
    </r>
  </si>
  <si>
    <r>
      <t>Протезирование съемными пластиночными протезами</t>
    </r>
    <r>
      <rPr>
        <b/>
        <sz val="9"/>
        <color rgb="FFFF0000"/>
        <rFont val="Times New Roman"/>
        <family val="1"/>
        <charset val="204"/>
      </rPr>
      <t xml:space="preserve"> с использованием пластмассы Фторакс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</si>
</sst>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b/>
      <u/>
      <sz val="13"/>
      <name val="Rockwell"/>
      <family val="1"/>
    </font>
    <font>
      <b/>
      <sz val="13"/>
      <color rgb="FFFF0000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name val="Rockwell"/>
      <family val="1"/>
    </font>
    <font>
      <i/>
      <sz val="14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u/>
      <sz val="14"/>
      <name val="Arial Cyr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u/>
      <sz val="9"/>
      <name val="Rockwell"/>
      <family val="1"/>
    </font>
    <font>
      <b/>
      <i/>
      <sz val="9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53"/>
      </left>
      <right/>
      <top style="medium">
        <color indexed="64"/>
      </top>
      <bottom style="medium">
        <color indexed="64"/>
      </bottom>
      <diagonal/>
    </border>
    <border>
      <left style="thick">
        <color indexed="53"/>
      </left>
      <right style="thick">
        <color indexed="53"/>
      </right>
      <top style="medium">
        <color indexed="64"/>
      </top>
      <bottom style="medium">
        <color indexed="64"/>
      </bottom>
      <diagonal/>
    </border>
    <border>
      <left style="thick">
        <color indexed="5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40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6" fillId="3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5" xfId="0" applyBorder="1"/>
    <xf numFmtId="0" fontId="5" fillId="0" borderId="3" xfId="0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5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2" borderId="0" xfId="0" applyFont="1" applyFill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4" fontId="10" fillId="0" borderId="19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top" wrapText="1"/>
    </xf>
    <xf numFmtId="49" fontId="7" fillId="0" borderId="5" xfId="0" applyNumberFormat="1" applyFont="1" applyBorder="1"/>
    <xf numFmtId="0" fontId="9" fillId="0" borderId="18" xfId="0" applyFont="1" applyFill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0" fontId="10" fillId="0" borderId="1" xfId="0" applyFont="1" applyFill="1" applyBorder="1" applyAlignment="1">
      <alignment vertical="top" wrapText="1"/>
    </xf>
    <xf numFmtId="0" fontId="9" fillId="2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0" fontId="11" fillId="2" borderId="0" xfId="0" applyFont="1" applyFill="1"/>
    <xf numFmtId="0" fontId="16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5" fillId="0" borderId="5" xfId="0" applyFont="1" applyBorder="1"/>
    <xf numFmtId="0" fontId="10" fillId="0" borderId="1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8" fillId="0" borderId="22" xfId="0" applyFont="1" applyBorder="1" applyAlignment="1">
      <alignment wrapText="1"/>
    </xf>
    <xf numFmtId="0" fontId="9" fillId="0" borderId="20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9" fillId="0" borderId="0" xfId="0" applyFont="1" applyBorder="1"/>
    <xf numFmtId="0" fontId="7" fillId="0" borderId="6" xfId="0" applyFont="1" applyBorder="1"/>
    <xf numFmtId="0" fontId="9" fillId="2" borderId="14" xfId="0" applyFont="1" applyFill="1" applyBorder="1"/>
    <xf numFmtId="0" fontId="8" fillId="0" borderId="2" xfId="0" applyFont="1" applyBorder="1" applyAlignment="1">
      <alignment wrapText="1"/>
    </xf>
    <xf numFmtId="0" fontId="9" fillId="0" borderId="14" xfId="0" applyFont="1" applyBorder="1"/>
    <xf numFmtId="4" fontId="10" fillId="0" borderId="2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Alignment="1">
      <alignment horizontal="right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8" fillId="0" borderId="23" xfId="0" applyFont="1" applyBorder="1"/>
    <xf numFmtId="0" fontId="8" fillId="0" borderId="25" xfId="0" applyFont="1" applyBorder="1"/>
    <xf numFmtId="0" fontId="9" fillId="0" borderId="23" xfId="0" applyFont="1" applyFill="1" applyBorder="1" applyAlignment="1">
      <alignment vertical="top" wrapText="1"/>
    </xf>
    <xf numFmtId="0" fontId="10" fillId="2" borderId="23" xfId="0" applyFont="1" applyFill="1" applyBorder="1" applyAlignment="1">
      <alignment vertical="top" wrapText="1"/>
    </xf>
    <xf numFmtId="0" fontId="9" fillId="2" borderId="23" xfId="0" applyFont="1" applyFill="1" applyBorder="1" applyAlignment="1">
      <alignment vertical="top" wrapText="1"/>
    </xf>
    <xf numFmtId="0" fontId="9" fillId="0" borderId="23" xfId="0" applyFont="1" applyFill="1" applyBorder="1" applyAlignment="1">
      <alignment wrapText="1"/>
    </xf>
    <xf numFmtId="0" fontId="10" fillId="0" borderId="23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vertical="top" wrapText="1"/>
    </xf>
    <xf numFmtId="0" fontId="9" fillId="0" borderId="23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vertical="top" wrapText="1"/>
    </xf>
    <xf numFmtId="0" fontId="9" fillId="2" borderId="23" xfId="2" applyFont="1" applyFill="1" applyBorder="1" applyAlignment="1">
      <alignment vertical="top" wrapText="1"/>
    </xf>
    <xf numFmtId="0" fontId="9" fillId="0" borderId="23" xfId="0" applyFont="1" applyBorder="1" applyAlignment="1">
      <alignment vertical="top" wrapText="1"/>
    </xf>
    <xf numFmtId="0" fontId="9" fillId="0" borderId="23" xfId="2" applyFont="1" applyFill="1" applyBorder="1" applyAlignment="1">
      <alignment horizontal="left" vertical="top" wrapText="1"/>
    </xf>
    <xf numFmtId="0" fontId="10" fillId="0" borderId="23" xfId="0" applyFont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left" vertical="top" wrapText="1"/>
    </xf>
    <xf numFmtId="0" fontId="9" fillId="0" borderId="23" xfId="0" applyFont="1" applyBorder="1" applyAlignment="1">
      <alignment horizontal="center" vertical="top" wrapText="1"/>
    </xf>
    <xf numFmtId="0" fontId="9" fillId="2" borderId="25" xfId="0" applyFont="1" applyFill="1" applyBorder="1" applyAlignment="1">
      <alignment vertical="top" wrapText="1"/>
    </xf>
    <xf numFmtId="0" fontId="9" fillId="0" borderId="26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top" wrapText="1"/>
    </xf>
    <xf numFmtId="49" fontId="9" fillId="0" borderId="19" xfId="0" applyNumberFormat="1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4" fontId="17" fillId="2" borderId="19" xfId="0" applyNumberFormat="1" applyFont="1" applyFill="1" applyBorder="1" applyAlignment="1">
      <alignment horizontal="center" vertical="justify" wrapText="1"/>
    </xf>
    <xf numFmtId="0" fontId="17" fillId="2" borderId="19" xfId="3" applyFont="1" applyFill="1" applyBorder="1" applyAlignment="1">
      <alignment horizontal="center" vertical="justify"/>
    </xf>
    <xf numFmtId="0" fontId="4" fillId="0" borderId="26" xfId="0" applyFont="1" applyBorder="1" applyAlignment="1">
      <alignment horizontal="center" vertical="center" wrapText="1"/>
    </xf>
    <xf numFmtId="4" fontId="17" fillId="2" borderId="21" xfId="0" applyNumberFormat="1" applyFont="1" applyFill="1" applyBorder="1" applyAlignment="1">
      <alignment horizontal="center" vertical="justify" wrapText="1"/>
    </xf>
    <xf numFmtId="4" fontId="10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4" fontId="17" fillId="2" borderId="29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 wrapText="1"/>
    </xf>
    <xf numFmtId="4" fontId="10" fillId="0" borderId="32" xfId="0" applyNumberFormat="1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/>
    <xf numFmtId="0" fontId="17" fillId="2" borderId="30" xfId="3" applyFont="1" applyFill="1" applyBorder="1" applyAlignment="1">
      <alignment horizontal="center" vertical="center"/>
    </xf>
    <xf numFmtId="0" fontId="17" fillId="2" borderId="29" xfId="3" applyFont="1" applyFill="1" applyBorder="1" applyAlignment="1">
      <alignment horizontal="center" vertical="center"/>
    </xf>
    <xf numFmtId="4" fontId="17" fillId="0" borderId="29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29" xfId="0" applyNumberFormat="1" applyFont="1" applyFill="1" applyBorder="1" applyAlignment="1">
      <alignment horizontal="center" vertical="center" wrapText="1"/>
    </xf>
    <xf numFmtId="4" fontId="21" fillId="2" borderId="29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0" xfId="0" applyFont="1" applyFill="1"/>
    <xf numFmtId="3" fontId="10" fillId="0" borderId="29" xfId="0" applyNumberFormat="1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4" fontId="10" fillId="0" borderId="31" xfId="0" applyNumberFormat="1" applyFont="1" applyFill="1" applyBorder="1" applyAlignment="1">
      <alignment horizontal="center" vertical="center" wrapText="1"/>
    </xf>
    <xf numFmtId="4" fontId="10" fillId="0" borderId="38" xfId="0" applyNumberFormat="1" applyFont="1" applyFill="1" applyBorder="1" applyAlignment="1">
      <alignment horizontal="center" vertical="center" wrapText="1"/>
    </xf>
    <xf numFmtId="3" fontId="10" fillId="0" borderId="38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40" xfId="0" applyFont="1" applyBorder="1" applyAlignment="1">
      <alignment horizontal="center" vertical="center" wrapText="1"/>
    </xf>
    <xf numFmtId="0" fontId="11" fillId="0" borderId="41" xfId="0" applyFont="1" applyBorder="1"/>
    <xf numFmtId="0" fontId="11" fillId="0" borderId="37" xfId="0" applyFont="1" applyBorder="1"/>
    <xf numFmtId="0" fontId="11" fillId="4" borderId="37" xfId="0" applyFont="1" applyFill="1" applyBorder="1"/>
    <xf numFmtId="0" fontId="11" fillId="0" borderId="37" xfId="0" applyFont="1" applyFill="1" applyBorder="1"/>
    <xf numFmtId="0" fontId="11" fillId="0" borderId="37" xfId="0" applyFont="1" applyBorder="1" applyAlignment="1">
      <alignment horizontal="center" vertical="center"/>
    </xf>
    <xf numFmtId="0" fontId="11" fillId="0" borderId="42" xfId="0" applyFont="1" applyBorder="1"/>
    <xf numFmtId="0" fontId="10" fillId="0" borderId="34" xfId="0" applyFont="1" applyFill="1" applyBorder="1" applyAlignment="1">
      <alignment horizontal="center" vertical="center" wrapText="1"/>
    </xf>
    <xf numFmtId="3" fontId="10" fillId="0" borderId="36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3" fontId="10" fillId="0" borderId="3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6" fillId="0" borderId="9" xfId="0" applyFont="1" applyFill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22" fillId="0" borderId="0" xfId="0" applyFont="1" applyAlignment="1">
      <alignment wrapText="1"/>
    </xf>
    <xf numFmtId="0" fontId="17" fillId="0" borderId="0" xfId="0" applyFont="1" applyFill="1" applyAlignment="1">
      <alignment horizontal="right" vertical="center" wrapText="1"/>
    </xf>
    <xf numFmtId="0" fontId="23" fillId="0" borderId="15" xfId="0" applyFont="1" applyBorder="1" applyAlignment="1">
      <alignment horizontal="center" vertical="center" wrapText="1"/>
    </xf>
    <xf numFmtId="0" fontId="22" fillId="0" borderId="8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wrapText="1"/>
    </xf>
    <xf numFmtId="0" fontId="25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wrapText="1"/>
    </xf>
    <xf numFmtId="0" fontId="10" fillId="0" borderId="0" xfId="0" applyFont="1" applyAlignment="1"/>
    <xf numFmtId="0" fontId="10" fillId="0" borderId="15" xfId="0" applyFont="1" applyFill="1" applyBorder="1" applyAlignment="1">
      <alignment horizontal="center" vertical="center" wrapText="1"/>
    </xf>
    <xf numFmtId="0" fontId="27" fillId="0" borderId="0" xfId="0" applyFont="1"/>
    <xf numFmtId="0" fontId="26" fillId="0" borderId="0" xfId="0" applyFont="1"/>
    <xf numFmtId="0" fontId="27" fillId="0" borderId="17" xfId="0" applyFont="1" applyBorder="1"/>
    <xf numFmtId="0" fontId="28" fillId="0" borderId="0" xfId="0" applyFont="1"/>
    <xf numFmtId="0" fontId="29" fillId="0" borderId="17" xfId="0" applyFont="1" applyBorder="1"/>
    <xf numFmtId="0" fontId="27" fillId="0" borderId="0" xfId="0" applyFont="1" applyBorder="1"/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32" fillId="2" borderId="0" xfId="0" applyFont="1" applyFill="1"/>
    <xf numFmtId="0" fontId="34" fillId="0" borderId="0" xfId="0" applyFont="1"/>
    <xf numFmtId="0" fontId="31" fillId="0" borderId="0" xfId="0" applyFont="1" applyAlignment="1">
      <alignment wrapText="1"/>
    </xf>
    <xf numFmtId="0" fontId="33" fillId="0" borderId="0" xfId="0" applyFont="1"/>
    <xf numFmtId="0" fontId="33" fillId="0" borderId="0" xfId="0" applyFont="1" applyAlignment="1"/>
    <xf numFmtId="0" fontId="33" fillId="0" borderId="0" xfId="0" applyFont="1" applyAlignment="1">
      <alignment vertical="center" wrapText="1"/>
    </xf>
    <xf numFmtId="0" fontId="33" fillId="0" borderId="0" xfId="0" applyFont="1" applyFill="1" applyAlignment="1">
      <alignment horizontal="right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top" wrapText="1"/>
    </xf>
    <xf numFmtId="0" fontId="33" fillId="0" borderId="15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top" wrapText="1"/>
    </xf>
    <xf numFmtId="0" fontId="32" fillId="0" borderId="27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vertical="top" wrapText="1"/>
    </xf>
    <xf numFmtId="0" fontId="31" fillId="0" borderId="8" xfId="0" applyFont="1" applyBorder="1" applyAlignment="1">
      <alignment wrapText="1"/>
    </xf>
    <xf numFmtId="0" fontId="33" fillId="0" borderId="0" xfId="0" applyFont="1" applyFill="1" applyBorder="1" applyAlignment="1">
      <alignment horizontal="center" vertical="center" wrapText="1"/>
    </xf>
    <xf numFmtId="4" fontId="33" fillId="0" borderId="32" xfId="0" applyNumberFormat="1" applyFont="1" applyFill="1" applyBorder="1" applyAlignment="1">
      <alignment horizontal="center" vertical="center" wrapText="1"/>
    </xf>
    <xf numFmtId="0" fontId="33" fillId="2" borderId="30" xfId="3" applyFont="1" applyFill="1" applyBorder="1" applyAlignment="1">
      <alignment horizontal="center" vertical="center"/>
    </xf>
    <xf numFmtId="3" fontId="33" fillId="0" borderId="36" xfId="0" applyNumberFormat="1" applyFont="1" applyFill="1" applyBorder="1" applyAlignment="1">
      <alignment horizontal="center" vertical="center" wrapText="1"/>
    </xf>
    <xf numFmtId="0" fontId="34" fillId="0" borderId="41" xfId="0" applyFont="1" applyBorder="1"/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2" fillId="0" borderId="19" xfId="0" applyFont="1" applyFill="1" applyBorder="1" applyAlignment="1">
      <alignment vertical="center" wrapText="1"/>
    </xf>
    <xf numFmtId="0" fontId="31" fillId="0" borderId="1" xfId="0" applyFont="1" applyBorder="1" applyAlignment="1">
      <alignment wrapText="1"/>
    </xf>
    <xf numFmtId="4" fontId="33" fillId="0" borderId="29" xfId="0" applyNumberFormat="1" applyFont="1" applyFill="1" applyBorder="1" applyAlignment="1">
      <alignment horizontal="center" vertical="center" wrapText="1"/>
    </xf>
    <xf numFmtId="0" fontId="33" fillId="2" borderId="29" xfId="3" applyFont="1" applyFill="1" applyBorder="1" applyAlignment="1">
      <alignment horizontal="center" vertical="center"/>
    </xf>
    <xf numFmtId="3" fontId="33" fillId="0" borderId="3" xfId="0" applyNumberFormat="1" applyFont="1" applyFill="1" applyBorder="1" applyAlignment="1">
      <alignment horizontal="center" vertical="center" wrapText="1"/>
    </xf>
    <xf numFmtId="0" fontId="34" fillId="0" borderId="37" xfId="0" applyFont="1" applyBorder="1"/>
    <xf numFmtId="0" fontId="34" fillId="0" borderId="1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4" fontId="33" fillId="2" borderId="29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wrapText="1"/>
    </xf>
    <xf numFmtId="0" fontId="34" fillId="4" borderId="37" xfId="0" applyFont="1" applyFill="1" applyBorder="1"/>
    <xf numFmtId="0" fontId="34" fillId="4" borderId="1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0" fontId="34" fillId="4" borderId="0" xfId="0" applyFont="1" applyFill="1"/>
    <xf numFmtId="0" fontId="34" fillId="0" borderId="37" xfId="0" applyFont="1" applyFill="1" applyBorder="1"/>
    <xf numFmtId="0" fontId="34" fillId="0" borderId="1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0" xfId="0" applyFont="1" applyFill="1"/>
    <xf numFmtId="0" fontId="30" fillId="0" borderId="1" xfId="0" applyFont="1" applyFill="1" applyBorder="1" applyAlignment="1">
      <alignment vertical="center" wrapText="1"/>
    </xf>
    <xf numFmtId="0" fontId="34" fillId="3" borderId="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4" fillId="0" borderId="3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wrapText="1"/>
    </xf>
    <xf numFmtId="0" fontId="38" fillId="0" borderId="5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top" wrapText="1"/>
    </xf>
    <xf numFmtId="0" fontId="40" fillId="2" borderId="0" xfId="0" applyFont="1" applyFill="1" applyBorder="1" applyAlignment="1">
      <alignment horizontal="center" vertical="top" wrapText="1"/>
    </xf>
    <xf numFmtId="0" fontId="41" fillId="0" borderId="19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wrapText="1"/>
    </xf>
    <xf numFmtId="0" fontId="40" fillId="0" borderId="0" xfId="0" applyFont="1" applyFill="1" applyBorder="1" applyAlignment="1">
      <alignment horizontal="center" vertical="center" wrapText="1"/>
    </xf>
    <xf numFmtId="4" fontId="40" fillId="0" borderId="29" xfId="0" applyNumberFormat="1" applyFont="1" applyFill="1" applyBorder="1" applyAlignment="1">
      <alignment horizontal="center" vertical="center" wrapText="1"/>
    </xf>
    <xf numFmtId="4" fontId="40" fillId="2" borderId="29" xfId="0" applyNumberFormat="1" applyFont="1" applyFill="1" applyBorder="1" applyAlignment="1">
      <alignment horizontal="center" vertical="center" wrapText="1"/>
    </xf>
    <xf numFmtId="3" fontId="40" fillId="0" borderId="3" xfId="0" applyNumberFormat="1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center" vertical="center" wrapText="1"/>
    </xf>
    <xf numFmtId="3" fontId="33" fillId="0" borderId="38" xfId="0" applyNumberFormat="1" applyFont="1" applyFill="1" applyBorder="1" applyAlignment="1">
      <alignment horizontal="center" vertical="center" wrapText="1"/>
    </xf>
    <xf numFmtId="0" fontId="34" fillId="0" borderId="42" xfId="0" applyFont="1" applyBorder="1"/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0" xfId="0" applyNumberFormat="1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/>
    </xf>
    <xf numFmtId="0" fontId="33" fillId="0" borderId="17" xfId="0" applyFont="1" applyFill="1" applyBorder="1" applyAlignment="1">
      <alignment horizontal="center" vertical="top" wrapText="1"/>
    </xf>
    <xf numFmtId="0" fontId="33" fillId="0" borderId="27" xfId="0" applyFont="1" applyFill="1" applyBorder="1" applyAlignment="1">
      <alignment horizontal="center" vertical="top" wrapText="1"/>
    </xf>
    <xf numFmtId="4" fontId="33" fillId="0" borderId="38" xfId="0" applyNumberFormat="1" applyFont="1" applyFill="1" applyBorder="1" applyAlignment="1">
      <alignment horizontal="center" vertical="center" wrapText="1"/>
    </xf>
    <xf numFmtId="49" fontId="30" fillId="0" borderId="5" xfId="0" applyNumberFormat="1" applyFont="1" applyBorder="1" applyAlignment="1">
      <alignment horizontal="center"/>
    </xf>
    <xf numFmtId="49" fontId="32" fillId="0" borderId="23" xfId="0" applyNumberFormat="1" applyFont="1" applyFill="1" applyBorder="1" applyAlignment="1">
      <alignment horizontal="center" vertical="center" wrapText="1"/>
    </xf>
    <xf numFmtId="49" fontId="32" fillId="0" borderId="19" xfId="0" applyNumberFormat="1" applyFont="1" applyFill="1" applyBorder="1" applyAlignment="1">
      <alignment vertical="center" wrapText="1"/>
    </xf>
    <xf numFmtId="0" fontId="32" fillId="0" borderId="23" xfId="0" applyFont="1" applyFill="1" applyBorder="1" applyAlignment="1">
      <alignment vertical="top" wrapText="1"/>
    </xf>
    <xf numFmtId="0" fontId="32" fillId="0" borderId="18" xfId="0" applyFont="1" applyFill="1" applyBorder="1" applyAlignment="1">
      <alignment horizontal="center" vertical="center" wrapText="1"/>
    </xf>
    <xf numFmtId="3" fontId="33" fillId="0" borderId="29" xfId="0" applyNumberFormat="1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33" fillId="2" borderId="23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top" wrapText="1"/>
    </xf>
    <xf numFmtId="0" fontId="32" fillId="2" borderId="18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2" fillId="0" borderId="23" xfId="0" applyFont="1" applyFill="1" applyBorder="1" applyAlignment="1">
      <alignment horizontal="center" wrapText="1"/>
    </xf>
    <xf numFmtId="0" fontId="32" fillId="0" borderId="19" xfId="0" applyFont="1" applyFill="1" applyBorder="1" applyAlignment="1">
      <alignment horizontal="center" wrapText="1"/>
    </xf>
    <xf numFmtId="0" fontId="32" fillId="0" borderId="23" xfId="0" applyFont="1" applyFill="1" applyBorder="1" applyAlignment="1">
      <alignment wrapText="1"/>
    </xf>
    <xf numFmtId="0" fontId="32" fillId="0" borderId="23" xfId="0" applyFont="1" applyFill="1" applyBorder="1" applyAlignment="1">
      <alignment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23" xfId="0" applyFont="1" applyFill="1" applyBorder="1" applyAlignment="1">
      <alignment horizontal="center" vertical="top" wrapText="1"/>
    </xf>
    <xf numFmtId="0" fontId="33" fillId="2" borderId="1" xfId="0" applyFont="1" applyFill="1" applyBorder="1" applyAlignment="1">
      <alignment horizontal="center" vertical="top" wrapText="1"/>
    </xf>
    <xf numFmtId="0" fontId="33" fillId="0" borderId="23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/>
    </xf>
    <xf numFmtId="0" fontId="32" fillId="2" borderId="23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vertical="center" wrapText="1"/>
    </xf>
    <xf numFmtId="0" fontId="34" fillId="2" borderId="0" xfId="0" applyFont="1" applyFill="1"/>
    <xf numFmtId="0" fontId="32" fillId="2" borderId="19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vertical="top" wrapText="1"/>
    </xf>
    <xf numFmtId="0" fontId="40" fillId="0" borderId="1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center" vertical="top" wrapText="1"/>
    </xf>
    <xf numFmtId="0" fontId="32" fillId="0" borderId="23" xfId="0" applyFont="1" applyFill="1" applyBorder="1" applyAlignment="1">
      <alignment horizontal="center" vertical="top" wrapText="1"/>
    </xf>
    <xf numFmtId="0" fontId="33" fillId="0" borderId="23" xfId="0" applyFont="1" applyFill="1" applyBorder="1" applyAlignment="1">
      <alignment vertical="top" wrapText="1"/>
    </xf>
    <xf numFmtId="0" fontId="32" fillId="2" borderId="23" xfId="2" applyFont="1" applyFill="1" applyBorder="1" applyAlignment="1">
      <alignment vertical="top" wrapText="1"/>
    </xf>
    <xf numFmtId="0" fontId="32" fillId="0" borderId="23" xfId="0" applyFont="1" applyBorder="1" applyAlignment="1">
      <alignment horizontal="center" vertical="center" wrapText="1"/>
    </xf>
    <xf numFmtId="0" fontId="32" fillId="0" borderId="23" xfId="0" applyFont="1" applyBorder="1" applyAlignment="1">
      <alignment vertical="top" wrapText="1"/>
    </xf>
    <xf numFmtId="0" fontId="32" fillId="0" borderId="23" xfId="2" applyFont="1" applyFill="1" applyBorder="1" applyAlignment="1">
      <alignment horizontal="left" vertical="top" wrapText="1"/>
    </xf>
    <xf numFmtId="0" fontId="43" fillId="0" borderId="5" xfId="0" applyFont="1" applyBorder="1" applyAlignment="1">
      <alignment horizontal="center"/>
    </xf>
    <xf numFmtId="0" fontId="33" fillId="0" borderId="23" xfId="2" applyFont="1" applyBorder="1" applyAlignment="1">
      <alignment horizontal="center" vertical="center" wrapText="1"/>
    </xf>
    <xf numFmtId="0" fontId="32" fillId="0" borderId="19" xfId="2" applyFont="1" applyFill="1" applyBorder="1" applyAlignment="1">
      <alignment horizontal="center" vertical="center" wrapText="1"/>
    </xf>
    <xf numFmtId="0" fontId="32" fillId="0" borderId="18" xfId="2" applyFont="1" applyBorder="1" applyAlignment="1">
      <alignment horizontal="center" vertical="center" wrapText="1"/>
    </xf>
    <xf numFmtId="3" fontId="33" fillId="0" borderId="19" xfId="0" applyNumberFormat="1" applyFont="1" applyFill="1" applyBorder="1" applyAlignment="1">
      <alignment horizontal="center" vertical="center" wrapText="1"/>
    </xf>
    <xf numFmtId="0" fontId="32" fillId="0" borderId="23" xfId="0" applyFont="1" applyBorder="1" applyAlignment="1">
      <alignment vertical="center" wrapText="1"/>
    </xf>
    <xf numFmtId="0" fontId="33" fillId="0" borderId="19" xfId="0" applyFont="1" applyFill="1" applyBorder="1" applyAlignment="1">
      <alignment horizontal="center" vertical="top" wrapText="1"/>
    </xf>
    <xf numFmtId="0" fontId="33" fillId="0" borderId="2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2" applyFont="1" applyBorder="1" applyAlignment="1">
      <alignment horizontal="center" vertical="center" wrapText="1"/>
    </xf>
    <xf numFmtId="0" fontId="32" fillId="0" borderId="17" xfId="2" applyFont="1" applyFill="1" applyBorder="1" applyAlignment="1">
      <alignment horizontal="left" vertical="top" wrapText="1"/>
    </xf>
    <xf numFmtId="0" fontId="32" fillId="0" borderId="23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vertical="top" wrapText="1"/>
    </xf>
    <xf numFmtId="0" fontId="31" fillId="0" borderId="22" xfId="0" applyFont="1" applyBorder="1" applyAlignment="1">
      <alignment wrapText="1"/>
    </xf>
    <xf numFmtId="0" fontId="32" fillId="0" borderId="20" xfId="0" applyFont="1" applyFill="1" applyBorder="1" applyAlignment="1">
      <alignment horizontal="center" vertical="center" wrapText="1"/>
    </xf>
    <xf numFmtId="0" fontId="31" fillId="0" borderId="23" xfId="0" applyFont="1" applyBorder="1"/>
    <xf numFmtId="0" fontId="32" fillId="2" borderId="0" xfId="0" applyFont="1" applyFill="1" applyBorder="1"/>
    <xf numFmtId="0" fontId="32" fillId="0" borderId="0" xfId="0" applyFont="1" applyBorder="1" applyAlignment="1">
      <alignment wrapText="1"/>
    </xf>
    <xf numFmtId="0" fontId="30" fillId="0" borderId="6" xfId="0" applyFont="1" applyBorder="1" applyAlignment="1">
      <alignment horizontal="center"/>
    </xf>
    <xf numFmtId="0" fontId="31" fillId="0" borderId="25" xfId="0" applyFont="1" applyBorder="1"/>
    <xf numFmtId="0" fontId="32" fillId="0" borderId="21" xfId="0" applyFont="1" applyFill="1" applyBorder="1" applyAlignment="1">
      <alignment horizontal="center" vertical="center" wrapText="1"/>
    </xf>
    <xf numFmtId="0" fontId="32" fillId="2" borderId="14" xfId="0" applyFont="1" applyFill="1" applyBorder="1"/>
    <xf numFmtId="0" fontId="31" fillId="0" borderId="2" xfId="0" applyFont="1" applyBorder="1" applyAlignment="1">
      <alignment wrapText="1"/>
    </xf>
    <xf numFmtId="0" fontId="32" fillId="0" borderId="14" xfId="0" applyFont="1" applyBorder="1" applyAlignment="1">
      <alignment wrapText="1"/>
    </xf>
    <xf numFmtId="4" fontId="33" fillId="0" borderId="31" xfId="0" applyNumberFormat="1" applyFont="1" applyFill="1" applyBorder="1" applyAlignment="1">
      <alignment horizontal="center" vertical="center" wrapText="1"/>
    </xf>
    <xf numFmtId="4" fontId="33" fillId="0" borderId="2" xfId="0" applyNumberFormat="1" applyFont="1" applyFill="1" applyBorder="1" applyAlignment="1">
      <alignment horizontal="center" vertical="center" wrapText="1"/>
    </xf>
    <xf numFmtId="3" fontId="33" fillId="0" borderId="39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7" fillId="3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top" wrapText="1"/>
    </xf>
    <xf numFmtId="0" fontId="33" fillId="0" borderId="18" xfId="0" applyFont="1" applyFill="1" applyBorder="1" applyAlignment="1">
      <alignment horizontal="center" vertical="top" wrapText="1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center"/>
    </xf>
  </cellXfs>
  <cellStyles count="4">
    <cellStyle name="Обычный" xfId="0" builtinId="0"/>
    <cellStyle name="Обычный 2" xfId="3" xr:uid="{00000000-0005-0000-0000-000001000000}"/>
    <cellStyle name="Обычный 2 2" xfId="2" xr:uid="{00000000-0005-0000-0000-000002000000}"/>
    <cellStyle name="Обычный 3" xfId="1" xr:uid="{00000000-0005-0000-0000-000003000000}"/>
  </cellStyles>
  <dxfs count="10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5"/>
  <sheetViews>
    <sheetView topLeftCell="A140" workbookViewId="0">
      <selection activeCell="E296" sqref="E296"/>
    </sheetView>
  </sheetViews>
  <sheetFormatPr defaultRowHeight="15" x14ac:dyDescent="0.25"/>
  <cols>
    <col min="1" max="1" width="10.7109375" customWidth="1"/>
    <col min="2" max="2" width="15.7109375" hidden="1" customWidth="1"/>
    <col min="3" max="3" width="27.42578125" bestFit="1" customWidth="1"/>
    <col min="4" max="4" width="8.7109375" hidden="1" customWidth="1"/>
    <col min="5" max="5" width="15.7109375" style="4" customWidth="1"/>
    <col min="6" max="6" width="12.7109375" hidden="1" customWidth="1"/>
    <col min="7" max="7" width="20.85546875" customWidth="1"/>
  </cols>
  <sheetData>
    <row r="1" spans="1:7" ht="15.75" thickBot="1" x14ac:dyDescent="0.3">
      <c r="A1" s="386" t="s">
        <v>685</v>
      </c>
      <c r="B1" s="386"/>
      <c r="C1" s="386"/>
      <c r="D1" s="386"/>
      <c r="E1" s="386"/>
      <c r="F1" s="386"/>
      <c r="G1" s="386"/>
    </row>
    <row r="2" spans="1:7" ht="16.5" thickBot="1" x14ac:dyDescent="0.3">
      <c r="A2" s="23" t="s">
        <v>0</v>
      </c>
      <c r="B2" s="24" t="s">
        <v>1</v>
      </c>
      <c r="C2" s="25" t="s">
        <v>2</v>
      </c>
      <c r="D2" s="24" t="s">
        <v>3</v>
      </c>
      <c r="E2" s="26" t="s">
        <v>4</v>
      </c>
      <c r="F2" s="27" t="s">
        <v>5</v>
      </c>
      <c r="G2" s="28" t="s">
        <v>359</v>
      </c>
    </row>
    <row r="3" spans="1:7" x14ac:dyDescent="0.25">
      <c r="A3" s="19">
        <v>1</v>
      </c>
      <c r="B3" s="20">
        <v>0</v>
      </c>
      <c r="C3" s="20" t="s">
        <v>6</v>
      </c>
      <c r="D3" s="20">
        <v>0</v>
      </c>
      <c r="E3" s="21">
        <v>150</v>
      </c>
      <c r="F3" s="20">
        <v>0</v>
      </c>
      <c r="G3" s="22" t="s">
        <v>360</v>
      </c>
    </row>
    <row r="4" spans="1:7" x14ac:dyDescent="0.25">
      <c r="A4" s="8">
        <v>2</v>
      </c>
      <c r="B4" s="1">
        <v>0</v>
      </c>
      <c r="C4" s="1" t="s">
        <v>7</v>
      </c>
      <c r="D4" s="1">
        <v>0</v>
      </c>
      <c r="E4" s="3">
        <v>350</v>
      </c>
      <c r="F4" s="1">
        <v>0</v>
      </c>
      <c r="G4" s="9" t="s">
        <v>361</v>
      </c>
    </row>
    <row r="5" spans="1:7" x14ac:dyDescent="0.25">
      <c r="A5" s="8">
        <v>3</v>
      </c>
      <c r="B5" s="1">
        <v>0</v>
      </c>
      <c r="C5" s="1" t="s">
        <v>8</v>
      </c>
      <c r="D5" s="1">
        <v>0</v>
      </c>
      <c r="E5" s="3">
        <v>247</v>
      </c>
      <c r="F5" s="1">
        <v>0</v>
      </c>
      <c r="G5" s="9" t="s">
        <v>362</v>
      </c>
    </row>
    <row r="6" spans="1:7" x14ac:dyDescent="0.25">
      <c r="A6" s="8">
        <v>4</v>
      </c>
      <c r="B6" s="1">
        <v>0</v>
      </c>
      <c r="C6" s="1" t="s">
        <v>9</v>
      </c>
      <c r="D6" s="1">
        <v>0</v>
      </c>
      <c r="E6" s="3">
        <v>520</v>
      </c>
      <c r="F6" s="1">
        <v>0</v>
      </c>
      <c r="G6" s="9" t="s">
        <v>363</v>
      </c>
    </row>
    <row r="7" spans="1:7" x14ac:dyDescent="0.25">
      <c r="A7" s="8">
        <v>5</v>
      </c>
      <c r="B7" s="1">
        <v>0</v>
      </c>
      <c r="C7" s="1" t="s">
        <v>10</v>
      </c>
      <c r="D7" s="1">
        <v>0</v>
      </c>
      <c r="E7" s="3">
        <v>572</v>
      </c>
      <c r="F7" s="1">
        <v>0</v>
      </c>
      <c r="G7" s="9" t="s">
        <v>364</v>
      </c>
    </row>
    <row r="8" spans="1:7" x14ac:dyDescent="0.25">
      <c r="A8" s="8">
        <v>6</v>
      </c>
      <c r="B8" s="1">
        <v>0</v>
      </c>
      <c r="C8" s="1" t="s">
        <v>11</v>
      </c>
      <c r="D8" s="1">
        <v>0</v>
      </c>
      <c r="E8" s="3">
        <v>286</v>
      </c>
      <c r="F8" s="1">
        <v>0</v>
      </c>
      <c r="G8" s="9" t="s">
        <v>365</v>
      </c>
    </row>
    <row r="9" spans="1:7" x14ac:dyDescent="0.25">
      <c r="A9" s="8">
        <v>7</v>
      </c>
      <c r="B9" s="1">
        <v>0</v>
      </c>
      <c r="C9" s="1" t="s">
        <v>12</v>
      </c>
      <c r="D9" s="1">
        <v>0</v>
      </c>
      <c r="E9" s="3">
        <v>156</v>
      </c>
      <c r="F9" s="1">
        <v>0</v>
      </c>
      <c r="G9" s="9" t="s">
        <v>366</v>
      </c>
    </row>
    <row r="10" spans="1:7" x14ac:dyDescent="0.25">
      <c r="A10" s="8">
        <v>8</v>
      </c>
      <c r="B10" s="1">
        <v>0</v>
      </c>
      <c r="C10" s="1" t="s">
        <v>13</v>
      </c>
      <c r="D10" s="1">
        <v>0</v>
      </c>
      <c r="E10" s="3">
        <v>226.2</v>
      </c>
      <c r="F10" s="1">
        <v>0</v>
      </c>
      <c r="G10" s="9" t="s">
        <v>367</v>
      </c>
    </row>
    <row r="11" spans="1:7" x14ac:dyDescent="0.25">
      <c r="A11" s="8">
        <v>9</v>
      </c>
      <c r="B11" s="1">
        <v>0</v>
      </c>
      <c r="C11" s="1" t="s">
        <v>14</v>
      </c>
      <c r="D11" s="1">
        <v>0</v>
      </c>
      <c r="E11" s="3">
        <v>130</v>
      </c>
      <c r="F11" s="1">
        <v>0</v>
      </c>
      <c r="G11" s="9" t="s">
        <v>368</v>
      </c>
    </row>
    <row r="12" spans="1:7" x14ac:dyDescent="0.25">
      <c r="A12" s="8">
        <v>10</v>
      </c>
      <c r="B12" s="1">
        <v>0</v>
      </c>
      <c r="C12" s="1" t="s">
        <v>15</v>
      </c>
      <c r="D12" s="1">
        <v>0</v>
      </c>
      <c r="E12" s="3">
        <v>65</v>
      </c>
      <c r="F12" s="1">
        <v>0</v>
      </c>
      <c r="G12" s="9" t="s">
        <v>369</v>
      </c>
    </row>
    <row r="13" spans="1:7" x14ac:dyDescent="0.25">
      <c r="A13" s="8">
        <v>11</v>
      </c>
      <c r="B13" s="1">
        <v>0</v>
      </c>
      <c r="C13" s="1" t="s">
        <v>16</v>
      </c>
      <c r="D13" s="1">
        <v>0</v>
      </c>
      <c r="E13" s="3">
        <v>65</v>
      </c>
      <c r="F13" s="1">
        <v>0</v>
      </c>
      <c r="G13" s="9" t="s">
        <v>370</v>
      </c>
    </row>
    <row r="14" spans="1:7" x14ac:dyDescent="0.25">
      <c r="A14" s="8">
        <v>12</v>
      </c>
      <c r="B14" s="1">
        <v>0</v>
      </c>
      <c r="C14" s="1" t="s">
        <v>17</v>
      </c>
      <c r="D14" s="1">
        <v>0</v>
      </c>
      <c r="E14" s="3">
        <v>65</v>
      </c>
      <c r="F14" s="1">
        <v>0</v>
      </c>
      <c r="G14" s="9" t="s">
        <v>371</v>
      </c>
    </row>
    <row r="15" spans="1:7" x14ac:dyDescent="0.25">
      <c r="A15" s="8">
        <v>13</v>
      </c>
      <c r="B15" s="1">
        <v>0</v>
      </c>
      <c r="C15" s="1" t="s">
        <v>18</v>
      </c>
      <c r="D15" s="1">
        <v>0</v>
      </c>
      <c r="E15" s="3">
        <v>195</v>
      </c>
      <c r="F15" s="1">
        <v>0</v>
      </c>
      <c r="G15" s="9" t="s">
        <v>372</v>
      </c>
    </row>
    <row r="16" spans="1:7" x14ac:dyDescent="0.25">
      <c r="A16" s="8">
        <v>14</v>
      </c>
      <c r="B16" s="1">
        <v>0</v>
      </c>
      <c r="C16" s="1" t="s">
        <v>19</v>
      </c>
      <c r="D16" s="1">
        <v>0</v>
      </c>
      <c r="E16" s="3">
        <v>247</v>
      </c>
      <c r="F16" s="1">
        <v>0</v>
      </c>
      <c r="G16" s="9" t="s">
        <v>373</v>
      </c>
    </row>
    <row r="17" spans="1:7" x14ac:dyDescent="0.25">
      <c r="A17" s="8">
        <v>15</v>
      </c>
      <c r="B17" s="1">
        <v>0</v>
      </c>
      <c r="C17" s="1" t="s">
        <v>20</v>
      </c>
      <c r="D17" s="1">
        <v>0</v>
      </c>
      <c r="E17" s="3">
        <v>78</v>
      </c>
      <c r="F17" s="1">
        <v>0</v>
      </c>
      <c r="G17" s="9" t="s">
        <v>374</v>
      </c>
    </row>
    <row r="18" spans="1:7" x14ac:dyDescent="0.25">
      <c r="A18" s="8">
        <v>16</v>
      </c>
      <c r="B18" s="1">
        <v>0</v>
      </c>
      <c r="C18" s="1" t="s">
        <v>21</v>
      </c>
      <c r="D18" s="1">
        <v>0</v>
      </c>
      <c r="E18" s="3">
        <v>130</v>
      </c>
      <c r="F18" s="1">
        <v>0</v>
      </c>
      <c r="G18" s="9" t="s">
        <v>375</v>
      </c>
    </row>
    <row r="19" spans="1:7" x14ac:dyDescent="0.25">
      <c r="A19" s="8">
        <v>17</v>
      </c>
      <c r="B19" s="1">
        <v>0</v>
      </c>
      <c r="C19" s="1" t="s">
        <v>22</v>
      </c>
      <c r="D19" s="1">
        <v>0</v>
      </c>
      <c r="E19" s="3">
        <v>260</v>
      </c>
      <c r="F19" s="1">
        <v>0</v>
      </c>
      <c r="G19" s="9" t="s">
        <v>376</v>
      </c>
    </row>
    <row r="20" spans="1:7" x14ac:dyDescent="0.25">
      <c r="A20" s="8">
        <v>18</v>
      </c>
      <c r="B20" s="1">
        <v>0</v>
      </c>
      <c r="C20" s="1" t="s">
        <v>23</v>
      </c>
      <c r="D20" s="1">
        <v>0</v>
      </c>
      <c r="E20" s="3">
        <v>130</v>
      </c>
      <c r="F20" s="1">
        <v>0</v>
      </c>
      <c r="G20" s="9" t="s">
        <v>377</v>
      </c>
    </row>
    <row r="21" spans="1:7" x14ac:dyDescent="0.25">
      <c r="A21" s="8">
        <v>19</v>
      </c>
      <c r="B21" s="1">
        <v>0</v>
      </c>
      <c r="C21" s="1" t="s">
        <v>24</v>
      </c>
      <c r="D21" s="1">
        <v>0</v>
      </c>
      <c r="E21" s="3">
        <v>286</v>
      </c>
      <c r="F21" s="1">
        <v>0</v>
      </c>
      <c r="G21" s="9" t="s">
        <v>378</v>
      </c>
    </row>
    <row r="22" spans="1:7" x14ac:dyDescent="0.25">
      <c r="A22" s="8">
        <v>20</v>
      </c>
      <c r="B22" s="1">
        <v>0</v>
      </c>
      <c r="C22" s="1" t="s">
        <v>25</v>
      </c>
      <c r="D22" s="1">
        <v>0</v>
      </c>
      <c r="E22" s="3">
        <v>208</v>
      </c>
      <c r="F22" s="1">
        <v>0</v>
      </c>
      <c r="G22" s="9" t="s">
        <v>379</v>
      </c>
    </row>
    <row r="23" spans="1:7" x14ac:dyDescent="0.25">
      <c r="A23" s="8">
        <v>21</v>
      </c>
      <c r="B23" s="1">
        <v>0</v>
      </c>
      <c r="C23" s="1" t="s">
        <v>26</v>
      </c>
      <c r="D23" s="1">
        <v>0</v>
      </c>
      <c r="E23" s="3">
        <v>325</v>
      </c>
      <c r="F23" s="1">
        <v>0</v>
      </c>
      <c r="G23" s="9" t="s">
        <v>380</v>
      </c>
    </row>
    <row r="24" spans="1:7" x14ac:dyDescent="0.25">
      <c r="A24" s="8">
        <v>22</v>
      </c>
      <c r="B24" s="1">
        <v>0</v>
      </c>
      <c r="C24" s="1" t="s">
        <v>27</v>
      </c>
      <c r="D24" s="1">
        <v>0</v>
      </c>
      <c r="E24" s="3">
        <v>299</v>
      </c>
      <c r="F24" s="1">
        <v>0</v>
      </c>
      <c r="G24" s="9" t="s">
        <v>381</v>
      </c>
    </row>
    <row r="25" spans="1:7" x14ac:dyDescent="0.25">
      <c r="A25" s="8">
        <v>23</v>
      </c>
      <c r="B25" s="1">
        <v>0</v>
      </c>
      <c r="C25" s="1" t="s">
        <v>28</v>
      </c>
      <c r="D25" s="1">
        <v>0</v>
      </c>
      <c r="E25" s="3">
        <v>299</v>
      </c>
      <c r="F25" s="1">
        <v>0</v>
      </c>
      <c r="G25" s="9" t="s">
        <v>382</v>
      </c>
    </row>
    <row r="26" spans="1:7" x14ac:dyDescent="0.25">
      <c r="A26" s="8">
        <v>24</v>
      </c>
      <c r="B26" s="1">
        <v>0</v>
      </c>
      <c r="C26" s="1" t="s">
        <v>29</v>
      </c>
      <c r="D26" s="1">
        <v>0</v>
      </c>
      <c r="E26" s="3">
        <v>299</v>
      </c>
      <c r="F26" s="1">
        <v>0</v>
      </c>
      <c r="G26" s="9" t="s">
        <v>383</v>
      </c>
    </row>
    <row r="27" spans="1:7" x14ac:dyDescent="0.25">
      <c r="A27" s="8">
        <v>25</v>
      </c>
      <c r="B27" s="1">
        <v>0</v>
      </c>
      <c r="C27" s="1" t="s">
        <v>30</v>
      </c>
      <c r="D27" s="1">
        <v>0</v>
      </c>
      <c r="E27" s="3">
        <v>234</v>
      </c>
      <c r="F27" s="1">
        <v>0</v>
      </c>
      <c r="G27" s="9" t="s">
        <v>384</v>
      </c>
    </row>
    <row r="28" spans="1:7" x14ac:dyDescent="0.25">
      <c r="A28" s="8">
        <v>26</v>
      </c>
      <c r="B28" s="1">
        <v>0</v>
      </c>
      <c r="C28" s="1" t="s">
        <v>31</v>
      </c>
      <c r="D28" s="1">
        <v>0</v>
      </c>
      <c r="E28" s="3">
        <v>780</v>
      </c>
      <c r="F28" s="1">
        <v>0</v>
      </c>
      <c r="G28" s="9" t="s">
        <v>385</v>
      </c>
    </row>
    <row r="29" spans="1:7" x14ac:dyDescent="0.25">
      <c r="A29" s="8">
        <v>27</v>
      </c>
      <c r="B29" s="1">
        <v>0</v>
      </c>
      <c r="C29" s="1" t="s">
        <v>32</v>
      </c>
      <c r="D29" s="1">
        <v>0</v>
      </c>
      <c r="E29" s="3">
        <v>481</v>
      </c>
      <c r="F29" s="1">
        <v>0</v>
      </c>
      <c r="G29" s="9" t="s">
        <v>386</v>
      </c>
    </row>
    <row r="30" spans="1:7" x14ac:dyDescent="0.25">
      <c r="A30" s="8">
        <v>28</v>
      </c>
      <c r="B30" s="1">
        <v>0</v>
      </c>
      <c r="C30" s="1" t="s">
        <v>33</v>
      </c>
      <c r="D30" s="1">
        <v>0</v>
      </c>
      <c r="E30" s="3">
        <v>286</v>
      </c>
      <c r="F30" s="1">
        <v>0</v>
      </c>
      <c r="G30" s="9" t="s">
        <v>387</v>
      </c>
    </row>
    <row r="31" spans="1:7" x14ac:dyDescent="0.25">
      <c r="A31" s="8">
        <v>29</v>
      </c>
      <c r="B31" s="1">
        <v>0</v>
      </c>
      <c r="C31" s="1" t="s">
        <v>34</v>
      </c>
      <c r="D31" s="1">
        <v>0</v>
      </c>
      <c r="E31" s="3">
        <v>1786.2</v>
      </c>
      <c r="F31" s="1">
        <v>0</v>
      </c>
      <c r="G31" s="9" t="s">
        <v>388</v>
      </c>
    </row>
    <row r="32" spans="1:7" x14ac:dyDescent="0.25">
      <c r="A32" s="8">
        <v>30</v>
      </c>
      <c r="B32" s="1">
        <v>0</v>
      </c>
      <c r="C32" s="1" t="s">
        <v>35</v>
      </c>
      <c r="D32" s="1">
        <v>0</v>
      </c>
      <c r="E32" s="3">
        <v>663</v>
      </c>
      <c r="F32" s="1">
        <v>0</v>
      </c>
      <c r="G32" s="9" t="s">
        <v>389</v>
      </c>
    </row>
    <row r="33" spans="1:7" x14ac:dyDescent="0.25">
      <c r="A33" s="8">
        <v>31</v>
      </c>
      <c r="B33" s="1">
        <v>0</v>
      </c>
      <c r="C33" s="1" t="s">
        <v>36</v>
      </c>
      <c r="D33" s="1">
        <v>0</v>
      </c>
      <c r="E33" s="3">
        <v>663</v>
      </c>
      <c r="F33" s="1">
        <v>0</v>
      </c>
      <c r="G33" s="9" t="s">
        <v>390</v>
      </c>
    </row>
    <row r="34" spans="1:7" x14ac:dyDescent="0.25">
      <c r="A34" s="8">
        <v>32</v>
      </c>
      <c r="B34" s="1">
        <v>0</v>
      </c>
      <c r="C34" s="1" t="s">
        <v>37</v>
      </c>
      <c r="D34" s="1">
        <v>0</v>
      </c>
      <c r="E34" s="3">
        <v>767</v>
      </c>
      <c r="F34" s="1">
        <v>0</v>
      </c>
      <c r="G34" s="9" t="s">
        <v>391</v>
      </c>
    </row>
    <row r="35" spans="1:7" x14ac:dyDescent="0.25">
      <c r="A35" s="8">
        <v>33</v>
      </c>
      <c r="B35" s="1">
        <v>0</v>
      </c>
      <c r="C35" s="1" t="s">
        <v>38</v>
      </c>
      <c r="D35" s="1">
        <v>0</v>
      </c>
      <c r="E35" s="3">
        <v>273</v>
      </c>
      <c r="F35" s="1">
        <v>0</v>
      </c>
      <c r="G35" s="9" t="s">
        <v>392</v>
      </c>
    </row>
    <row r="36" spans="1:7" x14ac:dyDescent="0.25">
      <c r="A36" s="8">
        <v>34</v>
      </c>
      <c r="B36" s="1">
        <v>0</v>
      </c>
      <c r="C36" s="1" t="s">
        <v>39</v>
      </c>
      <c r="D36" s="1">
        <v>0</v>
      </c>
      <c r="E36" s="3">
        <v>377</v>
      </c>
      <c r="F36" s="1">
        <v>0</v>
      </c>
      <c r="G36" s="9" t="s">
        <v>393</v>
      </c>
    </row>
    <row r="37" spans="1:7" x14ac:dyDescent="0.25">
      <c r="A37" s="8">
        <v>35</v>
      </c>
      <c r="B37" s="1">
        <v>0</v>
      </c>
      <c r="C37" s="1" t="s">
        <v>40</v>
      </c>
      <c r="D37" s="1">
        <v>0</v>
      </c>
      <c r="E37" s="3">
        <v>338</v>
      </c>
      <c r="F37" s="1">
        <v>0</v>
      </c>
      <c r="G37" s="9" t="s">
        <v>394</v>
      </c>
    </row>
    <row r="38" spans="1:7" x14ac:dyDescent="0.25">
      <c r="A38" s="8">
        <v>36</v>
      </c>
      <c r="B38" s="1">
        <v>0</v>
      </c>
      <c r="C38" s="1" t="s">
        <v>41</v>
      </c>
      <c r="D38" s="1">
        <v>0</v>
      </c>
      <c r="E38" s="3">
        <v>221</v>
      </c>
      <c r="F38" s="1">
        <v>0</v>
      </c>
      <c r="G38" s="9" t="s">
        <v>395</v>
      </c>
    </row>
    <row r="39" spans="1:7" x14ac:dyDescent="0.25">
      <c r="A39" s="8">
        <v>37</v>
      </c>
      <c r="B39" s="1">
        <v>0</v>
      </c>
      <c r="C39" s="1" t="s">
        <v>42</v>
      </c>
      <c r="D39" s="1">
        <v>0</v>
      </c>
      <c r="E39" s="3">
        <v>195</v>
      </c>
      <c r="F39" s="1">
        <v>0</v>
      </c>
      <c r="G39" s="9" t="s">
        <v>396</v>
      </c>
    </row>
    <row r="40" spans="1:7" x14ac:dyDescent="0.25">
      <c r="A40" s="8">
        <v>38</v>
      </c>
      <c r="B40" s="1">
        <v>0</v>
      </c>
      <c r="C40" s="1" t="s">
        <v>43</v>
      </c>
      <c r="D40" s="1">
        <v>0</v>
      </c>
      <c r="E40" s="3">
        <v>260</v>
      </c>
      <c r="F40" s="1">
        <v>0</v>
      </c>
      <c r="G40" s="9" t="s">
        <v>397</v>
      </c>
    </row>
    <row r="41" spans="1:7" x14ac:dyDescent="0.25">
      <c r="A41" s="8">
        <v>39</v>
      </c>
      <c r="B41" s="1">
        <v>0</v>
      </c>
      <c r="C41" s="1" t="s">
        <v>44</v>
      </c>
      <c r="D41" s="1">
        <v>0</v>
      </c>
      <c r="E41" s="3">
        <v>403</v>
      </c>
      <c r="F41" s="1">
        <v>0</v>
      </c>
      <c r="G41" s="9" t="s">
        <v>398</v>
      </c>
    </row>
    <row r="42" spans="1:7" x14ac:dyDescent="0.25">
      <c r="A42" s="8">
        <v>40</v>
      </c>
      <c r="B42" s="1">
        <v>0</v>
      </c>
      <c r="C42" s="1" t="s">
        <v>45</v>
      </c>
      <c r="D42" s="1">
        <v>0</v>
      </c>
      <c r="E42" s="3">
        <v>676</v>
      </c>
      <c r="F42" s="1">
        <v>0</v>
      </c>
      <c r="G42" s="9" t="s">
        <v>399</v>
      </c>
    </row>
    <row r="43" spans="1:7" x14ac:dyDescent="0.25">
      <c r="A43" s="8">
        <v>41</v>
      </c>
      <c r="B43" s="1">
        <v>0</v>
      </c>
      <c r="C43" s="1" t="s">
        <v>46</v>
      </c>
      <c r="D43" s="1">
        <v>0</v>
      </c>
      <c r="E43" s="3">
        <v>195</v>
      </c>
      <c r="F43" s="1">
        <v>0</v>
      </c>
      <c r="G43" s="9" t="s">
        <v>400</v>
      </c>
    </row>
    <row r="44" spans="1:7" x14ac:dyDescent="0.25">
      <c r="A44" s="8">
        <v>42</v>
      </c>
      <c r="B44" s="1">
        <v>0</v>
      </c>
      <c r="C44" s="1" t="s">
        <v>47</v>
      </c>
      <c r="D44" s="1">
        <v>0</v>
      </c>
      <c r="E44" s="3">
        <v>910</v>
      </c>
      <c r="F44" s="1">
        <v>0</v>
      </c>
      <c r="G44" s="9" t="s">
        <v>401</v>
      </c>
    </row>
    <row r="45" spans="1:7" x14ac:dyDescent="0.25">
      <c r="A45" s="8">
        <v>43</v>
      </c>
      <c r="B45" s="1">
        <v>0</v>
      </c>
      <c r="C45" s="1" t="s">
        <v>48</v>
      </c>
      <c r="D45" s="1">
        <v>0</v>
      </c>
      <c r="E45" s="3">
        <v>130</v>
      </c>
      <c r="F45" s="1">
        <v>0</v>
      </c>
      <c r="G45" s="9" t="s">
        <v>402</v>
      </c>
    </row>
    <row r="46" spans="1:7" x14ac:dyDescent="0.25">
      <c r="A46" s="8">
        <v>44</v>
      </c>
      <c r="B46" s="1">
        <v>0</v>
      </c>
      <c r="C46" s="1" t="s">
        <v>49</v>
      </c>
      <c r="D46" s="1">
        <v>0</v>
      </c>
      <c r="E46" s="3">
        <v>982.8</v>
      </c>
      <c r="F46" s="1">
        <v>0</v>
      </c>
      <c r="G46" s="9" t="s">
        <v>403</v>
      </c>
    </row>
    <row r="47" spans="1:7" x14ac:dyDescent="0.25">
      <c r="A47" s="8">
        <v>45</v>
      </c>
      <c r="B47" s="1">
        <v>0</v>
      </c>
      <c r="C47" s="1" t="s">
        <v>50</v>
      </c>
      <c r="D47" s="1">
        <v>0</v>
      </c>
      <c r="E47" s="3">
        <v>260</v>
      </c>
      <c r="F47" s="1">
        <v>0</v>
      </c>
      <c r="G47" s="9" t="s">
        <v>404</v>
      </c>
    </row>
    <row r="48" spans="1:7" x14ac:dyDescent="0.25">
      <c r="A48" s="8">
        <v>46</v>
      </c>
      <c r="B48" s="1">
        <v>0</v>
      </c>
      <c r="C48" s="1" t="s">
        <v>51</v>
      </c>
      <c r="D48" s="1">
        <v>0</v>
      </c>
      <c r="E48" s="3">
        <v>260</v>
      </c>
      <c r="F48" s="1">
        <v>0</v>
      </c>
      <c r="G48" s="9" t="s">
        <v>405</v>
      </c>
    </row>
    <row r="49" spans="1:7" x14ac:dyDescent="0.25">
      <c r="A49" s="8">
        <v>47</v>
      </c>
      <c r="B49" s="1">
        <v>0</v>
      </c>
      <c r="C49" s="1" t="s">
        <v>52</v>
      </c>
      <c r="D49" s="1">
        <v>0</v>
      </c>
      <c r="E49" s="3">
        <v>260</v>
      </c>
      <c r="F49" s="1">
        <v>0</v>
      </c>
      <c r="G49" s="9" t="s">
        <v>406</v>
      </c>
    </row>
    <row r="50" spans="1:7" x14ac:dyDescent="0.25">
      <c r="A50" s="8">
        <v>48</v>
      </c>
      <c r="B50" s="1">
        <v>0</v>
      </c>
      <c r="C50" s="1" t="s">
        <v>53</v>
      </c>
      <c r="D50" s="1">
        <v>0</v>
      </c>
      <c r="E50" s="3">
        <v>559</v>
      </c>
      <c r="F50" s="1">
        <v>0</v>
      </c>
      <c r="G50" s="9" t="s">
        <v>407</v>
      </c>
    </row>
    <row r="51" spans="1:7" x14ac:dyDescent="0.25">
      <c r="A51" s="8">
        <v>49</v>
      </c>
      <c r="B51" s="1">
        <v>0</v>
      </c>
      <c r="C51" s="1" t="s">
        <v>54</v>
      </c>
      <c r="D51" s="1">
        <v>0</v>
      </c>
      <c r="E51" s="3">
        <v>624</v>
      </c>
      <c r="F51" s="1">
        <v>0</v>
      </c>
      <c r="G51" s="9" t="s">
        <v>408</v>
      </c>
    </row>
    <row r="52" spans="1:7" x14ac:dyDescent="0.25">
      <c r="A52" s="8">
        <v>50</v>
      </c>
      <c r="B52" s="1">
        <v>0</v>
      </c>
      <c r="C52" s="1" t="s">
        <v>55</v>
      </c>
      <c r="D52" s="1">
        <v>0</v>
      </c>
      <c r="E52" s="3">
        <v>1014</v>
      </c>
      <c r="F52" s="1">
        <v>0</v>
      </c>
      <c r="G52" s="9" t="s">
        <v>409</v>
      </c>
    </row>
    <row r="53" spans="1:7" x14ac:dyDescent="0.25">
      <c r="A53" s="8">
        <v>51</v>
      </c>
      <c r="B53" s="1">
        <v>0</v>
      </c>
      <c r="C53" s="1" t="s">
        <v>56</v>
      </c>
      <c r="D53" s="1">
        <v>0</v>
      </c>
      <c r="E53" s="3">
        <v>780</v>
      </c>
      <c r="F53" s="1">
        <v>0</v>
      </c>
      <c r="G53" s="9" t="s">
        <v>410</v>
      </c>
    </row>
    <row r="54" spans="1:7" x14ac:dyDescent="0.25">
      <c r="A54" s="8">
        <v>52</v>
      </c>
      <c r="B54" s="1">
        <v>0</v>
      </c>
      <c r="C54" s="1" t="s">
        <v>57</v>
      </c>
      <c r="D54" s="1">
        <v>0</v>
      </c>
      <c r="E54" s="3">
        <v>312</v>
      </c>
      <c r="F54" s="1">
        <v>0</v>
      </c>
      <c r="G54" s="9" t="s">
        <v>411</v>
      </c>
    </row>
    <row r="55" spans="1:7" x14ac:dyDescent="0.25">
      <c r="A55" s="8">
        <v>53</v>
      </c>
      <c r="B55" s="1">
        <v>0</v>
      </c>
      <c r="C55" s="1" t="s">
        <v>58</v>
      </c>
      <c r="D55" s="1">
        <v>0</v>
      </c>
      <c r="E55" s="3">
        <v>780</v>
      </c>
      <c r="F55" s="1">
        <v>0</v>
      </c>
      <c r="G55" s="9" t="s">
        <v>412</v>
      </c>
    </row>
    <row r="56" spans="1:7" x14ac:dyDescent="0.25">
      <c r="A56" s="8">
        <v>54</v>
      </c>
      <c r="B56" s="1">
        <v>0</v>
      </c>
      <c r="C56" s="1" t="s">
        <v>59</v>
      </c>
      <c r="D56" s="1">
        <v>0</v>
      </c>
      <c r="E56" s="3">
        <v>702</v>
      </c>
      <c r="F56" s="1">
        <v>0</v>
      </c>
      <c r="G56" s="9" t="s">
        <v>413</v>
      </c>
    </row>
    <row r="57" spans="1:7" x14ac:dyDescent="0.25">
      <c r="A57" s="8">
        <v>55</v>
      </c>
      <c r="B57" s="1">
        <v>0</v>
      </c>
      <c r="C57" s="1" t="s">
        <v>60</v>
      </c>
      <c r="D57" s="1">
        <v>0</v>
      </c>
      <c r="E57" s="3">
        <v>546</v>
      </c>
      <c r="F57" s="1">
        <v>0</v>
      </c>
      <c r="G57" s="9" t="s">
        <v>414</v>
      </c>
    </row>
    <row r="58" spans="1:7" x14ac:dyDescent="0.25">
      <c r="A58" s="8">
        <v>56</v>
      </c>
      <c r="B58" s="1">
        <v>0</v>
      </c>
      <c r="C58" s="1" t="s">
        <v>61</v>
      </c>
      <c r="D58" s="1">
        <v>0</v>
      </c>
      <c r="E58" s="3">
        <v>546</v>
      </c>
      <c r="F58" s="1">
        <v>0</v>
      </c>
      <c r="G58" s="9" t="s">
        <v>415</v>
      </c>
    </row>
    <row r="59" spans="1:7" x14ac:dyDescent="0.25">
      <c r="A59" s="8">
        <v>57</v>
      </c>
      <c r="B59" s="1">
        <v>0</v>
      </c>
      <c r="C59" s="1" t="s">
        <v>62</v>
      </c>
      <c r="D59" s="1">
        <v>0</v>
      </c>
      <c r="E59" s="3">
        <v>260</v>
      </c>
      <c r="F59" s="1">
        <v>0</v>
      </c>
      <c r="G59" s="9" t="s">
        <v>416</v>
      </c>
    </row>
    <row r="60" spans="1:7" x14ac:dyDescent="0.25">
      <c r="A60" s="8">
        <v>58</v>
      </c>
      <c r="B60" s="1">
        <v>0</v>
      </c>
      <c r="C60" s="1" t="s">
        <v>63</v>
      </c>
      <c r="D60" s="1">
        <v>0</v>
      </c>
      <c r="E60" s="3">
        <v>1079</v>
      </c>
      <c r="F60" s="1">
        <v>0</v>
      </c>
      <c r="G60" s="9" t="s">
        <v>417</v>
      </c>
    </row>
    <row r="61" spans="1:7" x14ac:dyDescent="0.25">
      <c r="A61" s="8">
        <v>59</v>
      </c>
      <c r="B61" s="1">
        <v>0</v>
      </c>
      <c r="C61" s="1" t="s">
        <v>64</v>
      </c>
      <c r="D61" s="1">
        <v>0</v>
      </c>
      <c r="E61" s="3">
        <v>273</v>
      </c>
      <c r="F61" s="1">
        <v>0</v>
      </c>
      <c r="G61" s="9" t="s">
        <v>418</v>
      </c>
    </row>
    <row r="62" spans="1:7" x14ac:dyDescent="0.25">
      <c r="A62" s="8">
        <v>60</v>
      </c>
      <c r="B62" s="1">
        <v>0</v>
      </c>
      <c r="C62" s="1" t="s">
        <v>65</v>
      </c>
      <c r="D62" s="1">
        <v>0</v>
      </c>
      <c r="E62" s="3">
        <v>676</v>
      </c>
      <c r="F62" s="1">
        <v>0</v>
      </c>
      <c r="G62" s="9" t="s">
        <v>419</v>
      </c>
    </row>
    <row r="63" spans="1:7" x14ac:dyDescent="0.25">
      <c r="A63" s="8">
        <v>61</v>
      </c>
      <c r="B63" s="1">
        <v>0</v>
      </c>
      <c r="C63" s="1" t="s">
        <v>66</v>
      </c>
      <c r="D63" s="1">
        <v>0</v>
      </c>
      <c r="E63" s="3">
        <v>468</v>
      </c>
      <c r="F63" s="1">
        <v>0</v>
      </c>
      <c r="G63" s="9" t="s">
        <v>420</v>
      </c>
    </row>
    <row r="64" spans="1:7" x14ac:dyDescent="0.25">
      <c r="A64" s="8">
        <v>62</v>
      </c>
      <c r="B64" s="1">
        <v>0</v>
      </c>
      <c r="C64" s="1" t="s">
        <v>67</v>
      </c>
      <c r="D64" s="1">
        <v>0</v>
      </c>
      <c r="E64" s="3">
        <v>325</v>
      </c>
      <c r="F64" s="1">
        <v>0</v>
      </c>
      <c r="G64" s="9" t="s">
        <v>421</v>
      </c>
    </row>
    <row r="65" spans="1:7" x14ac:dyDescent="0.25">
      <c r="A65" s="8">
        <v>63</v>
      </c>
      <c r="B65" s="1">
        <v>0</v>
      </c>
      <c r="C65" s="1" t="s">
        <v>68</v>
      </c>
      <c r="D65" s="1">
        <v>0</v>
      </c>
      <c r="E65" s="3">
        <v>260</v>
      </c>
      <c r="F65" s="1">
        <v>0</v>
      </c>
      <c r="G65" s="9" t="s">
        <v>422</v>
      </c>
    </row>
    <row r="66" spans="1:7" x14ac:dyDescent="0.25">
      <c r="A66" s="8">
        <v>64</v>
      </c>
      <c r="B66" s="1">
        <v>0</v>
      </c>
      <c r="C66" s="1" t="s">
        <v>69</v>
      </c>
      <c r="D66" s="1">
        <v>0</v>
      </c>
      <c r="E66" s="3">
        <v>520</v>
      </c>
      <c r="F66" s="1">
        <v>0</v>
      </c>
      <c r="G66" s="9" t="s">
        <v>423</v>
      </c>
    </row>
    <row r="67" spans="1:7" x14ac:dyDescent="0.25">
      <c r="A67" s="8">
        <v>65</v>
      </c>
      <c r="B67" s="1">
        <v>0</v>
      </c>
      <c r="C67" s="1" t="s">
        <v>70</v>
      </c>
      <c r="D67" s="1">
        <v>0</v>
      </c>
      <c r="E67" s="3">
        <v>780</v>
      </c>
      <c r="F67" s="1">
        <v>0</v>
      </c>
      <c r="G67" s="9" t="s">
        <v>424</v>
      </c>
    </row>
    <row r="68" spans="1:7" x14ac:dyDescent="0.25">
      <c r="A68" s="8">
        <v>66</v>
      </c>
      <c r="B68" s="1">
        <v>0</v>
      </c>
      <c r="C68" s="1" t="s">
        <v>71</v>
      </c>
      <c r="D68" s="1">
        <v>0</v>
      </c>
      <c r="E68" s="3">
        <v>1053</v>
      </c>
      <c r="F68" s="1">
        <v>0</v>
      </c>
      <c r="G68" s="9" t="s">
        <v>425</v>
      </c>
    </row>
    <row r="69" spans="1:7" x14ac:dyDescent="0.25">
      <c r="A69" s="8">
        <v>67</v>
      </c>
      <c r="B69" s="1">
        <v>0</v>
      </c>
      <c r="C69" s="1" t="s">
        <v>72</v>
      </c>
      <c r="D69" s="1">
        <v>0</v>
      </c>
      <c r="E69" s="3">
        <v>585</v>
      </c>
      <c r="F69" s="1">
        <v>0</v>
      </c>
      <c r="G69" s="9" t="s">
        <v>426</v>
      </c>
    </row>
    <row r="70" spans="1:7" x14ac:dyDescent="0.25">
      <c r="A70" s="8">
        <v>68</v>
      </c>
      <c r="B70" s="1">
        <v>0</v>
      </c>
      <c r="C70" s="1" t="s">
        <v>73</v>
      </c>
      <c r="D70" s="1">
        <v>0</v>
      </c>
      <c r="E70" s="3">
        <v>104</v>
      </c>
      <c r="F70" s="1">
        <v>0</v>
      </c>
      <c r="G70" s="9" t="s">
        <v>427</v>
      </c>
    </row>
    <row r="71" spans="1:7" x14ac:dyDescent="0.25">
      <c r="A71" s="8">
        <v>69</v>
      </c>
      <c r="B71" s="1">
        <v>0</v>
      </c>
      <c r="C71" s="1" t="s">
        <v>74</v>
      </c>
      <c r="D71" s="1">
        <v>0</v>
      </c>
      <c r="E71" s="3">
        <v>390</v>
      </c>
      <c r="F71" s="1">
        <v>0</v>
      </c>
      <c r="G71" s="9" t="s">
        <v>428</v>
      </c>
    </row>
    <row r="72" spans="1:7" x14ac:dyDescent="0.25">
      <c r="A72" s="8">
        <v>70</v>
      </c>
      <c r="B72" s="1">
        <v>0</v>
      </c>
      <c r="C72" s="1" t="s">
        <v>75</v>
      </c>
      <c r="D72" s="1">
        <v>0</v>
      </c>
      <c r="E72" s="3">
        <v>260</v>
      </c>
      <c r="F72" s="1">
        <v>0</v>
      </c>
      <c r="G72" s="9" t="s">
        <v>429</v>
      </c>
    </row>
    <row r="73" spans="1:7" x14ac:dyDescent="0.25">
      <c r="A73" s="8">
        <v>71</v>
      </c>
      <c r="B73" s="1">
        <v>0</v>
      </c>
      <c r="C73" s="1" t="s">
        <v>76</v>
      </c>
      <c r="D73" s="1">
        <v>0</v>
      </c>
      <c r="E73" s="3">
        <v>260</v>
      </c>
      <c r="F73" s="1">
        <v>0</v>
      </c>
      <c r="G73" s="9" t="s">
        <v>430</v>
      </c>
    </row>
    <row r="74" spans="1:7" x14ac:dyDescent="0.25">
      <c r="A74" s="8">
        <v>72</v>
      </c>
      <c r="B74" s="1">
        <v>0</v>
      </c>
      <c r="C74" s="1" t="s">
        <v>77</v>
      </c>
      <c r="D74" s="1">
        <v>0</v>
      </c>
      <c r="E74" s="3">
        <v>195</v>
      </c>
      <c r="F74" s="1">
        <v>0</v>
      </c>
      <c r="G74" s="9" t="s">
        <v>431</v>
      </c>
    </row>
    <row r="75" spans="1:7" x14ac:dyDescent="0.25">
      <c r="A75" s="8">
        <v>73</v>
      </c>
      <c r="B75" s="1">
        <v>0</v>
      </c>
      <c r="C75" s="1" t="s">
        <v>78</v>
      </c>
      <c r="D75" s="1">
        <v>0</v>
      </c>
      <c r="E75" s="3">
        <v>520</v>
      </c>
      <c r="F75" s="1">
        <v>0</v>
      </c>
      <c r="G75" s="9" t="s">
        <v>432</v>
      </c>
    </row>
    <row r="76" spans="1:7" x14ac:dyDescent="0.25">
      <c r="A76" s="8">
        <v>74</v>
      </c>
      <c r="B76" s="1">
        <v>0</v>
      </c>
      <c r="C76" s="1" t="s">
        <v>79</v>
      </c>
      <c r="D76" s="1">
        <v>0</v>
      </c>
      <c r="E76" s="3">
        <v>520</v>
      </c>
      <c r="F76" s="1">
        <v>0</v>
      </c>
      <c r="G76" s="9" t="s">
        <v>433</v>
      </c>
    </row>
    <row r="77" spans="1:7" x14ac:dyDescent="0.25">
      <c r="A77" s="8">
        <v>75</v>
      </c>
      <c r="B77" s="1">
        <v>0</v>
      </c>
      <c r="C77" s="1" t="s">
        <v>80</v>
      </c>
      <c r="D77" s="1">
        <v>0</v>
      </c>
      <c r="E77" s="3">
        <v>83.2</v>
      </c>
      <c r="F77" s="1">
        <v>0</v>
      </c>
      <c r="G77" s="9" t="s">
        <v>434</v>
      </c>
    </row>
    <row r="78" spans="1:7" x14ac:dyDescent="0.25">
      <c r="A78" s="8">
        <v>76</v>
      </c>
      <c r="B78" s="1">
        <v>0</v>
      </c>
      <c r="C78" s="1" t="s">
        <v>81</v>
      </c>
      <c r="D78" s="1">
        <v>0</v>
      </c>
      <c r="E78" s="3">
        <v>117</v>
      </c>
      <c r="F78" s="1">
        <v>0</v>
      </c>
      <c r="G78" s="9" t="s">
        <v>435</v>
      </c>
    </row>
    <row r="79" spans="1:7" x14ac:dyDescent="0.25">
      <c r="A79" s="8">
        <v>77</v>
      </c>
      <c r="B79" s="1">
        <v>0</v>
      </c>
      <c r="C79" s="1" t="s">
        <v>82</v>
      </c>
      <c r="D79" s="1">
        <v>0</v>
      </c>
      <c r="E79" s="3">
        <v>65</v>
      </c>
      <c r="F79" s="1">
        <v>0</v>
      </c>
      <c r="G79" s="9" t="s">
        <v>436</v>
      </c>
    </row>
    <row r="80" spans="1:7" x14ac:dyDescent="0.25">
      <c r="A80" s="8">
        <v>78</v>
      </c>
      <c r="B80" s="1">
        <v>0</v>
      </c>
      <c r="C80" s="1" t="s">
        <v>83</v>
      </c>
      <c r="D80" s="1">
        <v>0</v>
      </c>
      <c r="E80" s="3">
        <v>1118</v>
      </c>
      <c r="F80" s="1">
        <v>0</v>
      </c>
      <c r="G80" s="9" t="s">
        <v>437</v>
      </c>
    </row>
    <row r="81" spans="1:7" x14ac:dyDescent="0.25">
      <c r="A81" s="8">
        <v>79</v>
      </c>
      <c r="B81" s="1">
        <v>0</v>
      </c>
      <c r="C81" s="1" t="s">
        <v>84</v>
      </c>
      <c r="D81" s="1">
        <v>0</v>
      </c>
      <c r="E81" s="3">
        <v>169</v>
      </c>
      <c r="F81" s="1">
        <v>0</v>
      </c>
      <c r="G81" s="9" t="s">
        <v>438</v>
      </c>
    </row>
    <row r="82" spans="1:7" x14ac:dyDescent="0.25">
      <c r="A82" s="8">
        <v>80</v>
      </c>
      <c r="B82" s="1">
        <v>0</v>
      </c>
      <c r="C82" s="1" t="s">
        <v>85</v>
      </c>
      <c r="D82" s="1">
        <v>0</v>
      </c>
      <c r="E82" s="3">
        <v>78</v>
      </c>
      <c r="F82" s="1">
        <v>0</v>
      </c>
      <c r="G82" s="9" t="s">
        <v>439</v>
      </c>
    </row>
    <row r="83" spans="1:7" x14ac:dyDescent="0.25">
      <c r="A83" s="8">
        <v>81</v>
      </c>
      <c r="B83" s="1">
        <v>0</v>
      </c>
      <c r="C83" s="1" t="s">
        <v>86</v>
      </c>
      <c r="D83" s="1">
        <v>0</v>
      </c>
      <c r="E83" s="3">
        <v>1040</v>
      </c>
      <c r="F83" s="1">
        <v>0</v>
      </c>
      <c r="G83" s="9" t="s">
        <v>440</v>
      </c>
    </row>
    <row r="84" spans="1:7" x14ac:dyDescent="0.25">
      <c r="A84" s="8">
        <v>82</v>
      </c>
      <c r="B84" s="1">
        <v>0</v>
      </c>
      <c r="C84" s="1" t="s">
        <v>87</v>
      </c>
      <c r="D84" s="1">
        <v>0</v>
      </c>
      <c r="E84" s="3">
        <v>371.8</v>
      </c>
      <c r="F84" s="1">
        <v>0</v>
      </c>
      <c r="G84" s="9" t="s">
        <v>441</v>
      </c>
    </row>
    <row r="85" spans="1:7" x14ac:dyDescent="0.25">
      <c r="A85" s="8">
        <v>83</v>
      </c>
      <c r="B85" s="1">
        <v>0</v>
      </c>
      <c r="C85" s="1" t="s">
        <v>88</v>
      </c>
      <c r="D85" s="1">
        <v>0</v>
      </c>
      <c r="E85" s="3">
        <v>390</v>
      </c>
      <c r="F85" s="1">
        <v>0</v>
      </c>
      <c r="G85" s="9" t="s">
        <v>442</v>
      </c>
    </row>
    <row r="86" spans="1:7" x14ac:dyDescent="0.25">
      <c r="A86" s="8">
        <v>84</v>
      </c>
      <c r="B86" s="1">
        <v>0</v>
      </c>
      <c r="C86" s="1" t="s">
        <v>89</v>
      </c>
      <c r="D86" s="1">
        <v>0</v>
      </c>
      <c r="E86" s="3">
        <v>39</v>
      </c>
      <c r="F86" s="1">
        <v>0</v>
      </c>
      <c r="G86" s="9" t="s">
        <v>443</v>
      </c>
    </row>
    <row r="87" spans="1:7" x14ac:dyDescent="0.25">
      <c r="A87" s="8">
        <v>85</v>
      </c>
      <c r="B87" s="1">
        <v>0</v>
      </c>
      <c r="C87" s="1" t="s">
        <v>90</v>
      </c>
      <c r="D87" s="1">
        <v>0</v>
      </c>
      <c r="E87" s="3">
        <v>52</v>
      </c>
      <c r="F87" s="1">
        <v>0</v>
      </c>
      <c r="G87" s="9" t="s">
        <v>444</v>
      </c>
    </row>
    <row r="88" spans="1:7" x14ac:dyDescent="0.25">
      <c r="A88" s="8">
        <v>86</v>
      </c>
      <c r="B88" s="1">
        <v>0</v>
      </c>
      <c r="C88" s="1" t="s">
        <v>91</v>
      </c>
      <c r="D88" s="1">
        <v>0</v>
      </c>
      <c r="E88" s="3">
        <v>416</v>
      </c>
      <c r="F88" s="1">
        <v>0</v>
      </c>
      <c r="G88" s="9" t="s">
        <v>445</v>
      </c>
    </row>
    <row r="89" spans="1:7" x14ac:dyDescent="0.25">
      <c r="A89" s="8">
        <v>87</v>
      </c>
      <c r="B89" s="1">
        <v>0</v>
      </c>
      <c r="C89" s="1" t="s">
        <v>92</v>
      </c>
      <c r="D89" s="1">
        <v>0</v>
      </c>
      <c r="E89" s="3">
        <v>306.8</v>
      </c>
      <c r="F89" s="1">
        <v>0</v>
      </c>
      <c r="G89" s="9" t="s">
        <v>446</v>
      </c>
    </row>
    <row r="90" spans="1:7" x14ac:dyDescent="0.25">
      <c r="A90" s="8">
        <v>88</v>
      </c>
      <c r="B90" s="1">
        <v>0</v>
      </c>
      <c r="C90" s="1" t="s">
        <v>93</v>
      </c>
      <c r="D90" s="1">
        <v>0</v>
      </c>
      <c r="E90" s="3">
        <v>416</v>
      </c>
      <c r="F90" s="1">
        <v>0</v>
      </c>
      <c r="G90" s="9" t="s">
        <v>447</v>
      </c>
    </row>
    <row r="91" spans="1:7" x14ac:dyDescent="0.25">
      <c r="A91" s="8">
        <v>89</v>
      </c>
      <c r="B91" s="1">
        <v>0</v>
      </c>
      <c r="C91" s="1" t="s">
        <v>94</v>
      </c>
      <c r="D91" s="1">
        <v>0</v>
      </c>
      <c r="E91" s="3">
        <v>306.8</v>
      </c>
      <c r="F91" s="1">
        <v>0</v>
      </c>
      <c r="G91" s="9" t="s">
        <v>448</v>
      </c>
    </row>
    <row r="92" spans="1:7" x14ac:dyDescent="0.25">
      <c r="A92" s="8">
        <v>90</v>
      </c>
      <c r="B92" s="1">
        <v>0</v>
      </c>
      <c r="C92" s="1" t="s">
        <v>95</v>
      </c>
      <c r="D92" s="1">
        <v>0</v>
      </c>
      <c r="E92" s="3">
        <v>408.2</v>
      </c>
      <c r="F92" s="1">
        <v>0</v>
      </c>
      <c r="G92" s="9" t="s">
        <v>449</v>
      </c>
    </row>
    <row r="93" spans="1:7" x14ac:dyDescent="0.25">
      <c r="A93" s="8">
        <v>91</v>
      </c>
      <c r="B93" s="1">
        <v>0</v>
      </c>
      <c r="C93" s="1" t="s">
        <v>96</v>
      </c>
      <c r="D93" s="1">
        <v>0</v>
      </c>
      <c r="E93" s="3">
        <v>507</v>
      </c>
      <c r="F93" s="1">
        <v>0</v>
      </c>
      <c r="G93" s="9" t="s">
        <v>450</v>
      </c>
    </row>
    <row r="94" spans="1:7" x14ac:dyDescent="0.25">
      <c r="A94" s="8">
        <v>92</v>
      </c>
      <c r="B94" s="1">
        <v>0</v>
      </c>
      <c r="C94" s="1" t="s">
        <v>97</v>
      </c>
      <c r="D94" s="1">
        <v>0</v>
      </c>
      <c r="E94" s="3">
        <v>356.2</v>
      </c>
      <c r="F94" s="1">
        <v>0</v>
      </c>
      <c r="G94" s="9" t="s">
        <v>451</v>
      </c>
    </row>
    <row r="95" spans="1:7" x14ac:dyDescent="0.25">
      <c r="A95" s="8">
        <v>93</v>
      </c>
      <c r="B95" s="1">
        <v>0</v>
      </c>
      <c r="C95" s="1" t="s">
        <v>98</v>
      </c>
      <c r="D95" s="1">
        <v>0</v>
      </c>
      <c r="E95" s="3">
        <v>325</v>
      </c>
      <c r="F95" s="1">
        <v>0</v>
      </c>
      <c r="G95" s="9" t="s">
        <v>452</v>
      </c>
    </row>
    <row r="96" spans="1:7" x14ac:dyDescent="0.25">
      <c r="A96" s="8">
        <v>94</v>
      </c>
      <c r="B96" s="1">
        <v>0</v>
      </c>
      <c r="C96" s="1" t="s">
        <v>98</v>
      </c>
      <c r="D96" s="1">
        <v>0</v>
      </c>
      <c r="E96" s="3">
        <v>338</v>
      </c>
      <c r="F96" s="1">
        <v>0</v>
      </c>
      <c r="G96" s="9" t="s">
        <v>453</v>
      </c>
    </row>
    <row r="97" spans="1:7" x14ac:dyDescent="0.25">
      <c r="A97" s="8">
        <v>95</v>
      </c>
      <c r="B97" s="1">
        <v>0</v>
      </c>
      <c r="C97" s="1" t="s">
        <v>99</v>
      </c>
      <c r="D97" s="1">
        <v>0</v>
      </c>
      <c r="E97" s="3">
        <v>325</v>
      </c>
      <c r="F97" s="1">
        <v>0</v>
      </c>
      <c r="G97" s="9" t="s">
        <v>454</v>
      </c>
    </row>
    <row r="98" spans="1:7" x14ac:dyDescent="0.25">
      <c r="A98" s="8">
        <v>96</v>
      </c>
      <c r="B98" s="1">
        <v>0</v>
      </c>
      <c r="C98" s="1" t="s">
        <v>100</v>
      </c>
      <c r="D98" s="1">
        <v>0</v>
      </c>
      <c r="E98" s="3">
        <v>338</v>
      </c>
      <c r="F98" s="1">
        <v>0</v>
      </c>
      <c r="G98" s="9" t="s">
        <v>455</v>
      </c>
    </row>
    <row r="99" spans="1:7" x14ac:dyDescent="0.25">
      <c r="A99" s="8">
        <v>97</v>
      </c>
      <c r="B99" s="1">
        <v>0</v>
      </c>
      <c r="C99" s="1" t="s">
        <v>101</v>
      </c>
      <c r="D99" s="1">
        <v>0</v>
      </c>
      <c r="E99" s="3">
        <v>65</v>
      </c>
      <c r="F99" s="1">
        <v>0</v>
      </c>
      <c r="G99" s="9" t="s">
        <v>456</v>
      </c>
    </row>
    <row r="100" spans="1:7" x14ac:dyDescent="0.25">
      <c r="A100" s="8">
        <v>98</v>
      </c>
      <c r="B100" s="1">
        <v>0</v>
      </c>
      <c r="C100" s="1" t="s">
        <v>102</v>
      </c>
      <c r="D100" s="1">
        <v>0</v>
      </c>
      <c r="E100" s="3">
        <v>104</v>
      </c>
      <c r="F100" s="1">
        <v>0</v>
      </c>
      <c r="G100" s="9" t="s">
        <v>457</v>
      </c>
    </row>
    <row r="101" spans="1:7" x14ac:dyDescent="0.25">
      <c r="A101" s="8">
        <v>99</v>
      </c>
      <c r="B101" s="1">
        <v>0</v>
      </c>
      <c r="C101" s="1" t="s">
        <v>103</v>
      </c>
      <c r="D101" s="1">
        <v>0</v>
      </c>
      <c r="E101" s="3">
        <v>117</v>
      </c>
      <c r="F101" s="1">
        <v>0</v>
      </c>
      <c r="G101" s="9" t="s">
        <v>458</v>
      </c>
    </row>
    <row r="102" spans="1:7" x14ac:dyDescent="0.25">
      <c r="A102" s="8">
        <v>100</v>
      </c>
      <c r="B102" s="1">
        <v>0</v>
      </c>
      <c r="C102" s="1" t="s">
        <v>104</v>
      </c>
      <c r="D102" s="1">
        <v>0</v>
      </c>
      <c r="E102" s="3">
        <v>182</v>
      </c>
      <c r="F102" s="1">
        <v>0</v>
      </c>
      <c r="G102" s="9" t="s">
        <v>459</v>
      </c>
    </row>
    <row r="103" spans="1:7" x14ac:dyDescent="0.25">
      <c r="A103" s="8">
        <v>101</v>
      </c>
      <c r="B103" s="1">
        <v>0</v>
      </c>
      <c r="C103" s="1" t="s">
        <v>105</v>
      </c>
      <c r="D103" s="1">
        <v>0</v>
      </c>
      <c r="E103" s="3">
        <v>91</v>
      </c>
      <c r="F103" s="1">
        <v>0</v>
      </c>
      <c r="G103" s="9" t="s">
        <v>460</v>
      </c>
    </row>
    <row r="104" spans="1:7" x14ac:dyDescent="0.25">
      <c r="A104" s="8">
        <v>102</v>
      </c>
      <c r="B104" s="1">
        <v>0</v>
      </c>
      <c r="C104" s="1" t="s">
        <v>106</v>
      </c>
      <c r="D104" s="1">
        <v>0</v>
      </c>
      <c r="E104" s="3">
        <v>325</v>
      </c>
      <c r="F104" s="1">
        <v>0</v>
      </c>
      <c r="G104" s="9" t="s">
        <v>461</v>
      </c>
    </row>
    <row r="105" spans="1:7" x14ac:dyDescent="0.25">
      <c r="A105" s="8">
        <v>103</v>
      </c>
      <c r="B105" s="1">
        <v>0</v>
      </c>
      <c r="C105" s="1" t="s">
        <v>107</v>
      </c>
      <c r="D105" s="1">
        <v>0</v>
      </c>
      <c r="E105" s="3">
        <v>507</v>
      </c>
      <c r="F105" s="1">
        <v>0</v>
      </c>
      <c r="G105" s="9" t="s">
        <v>462</v>
      </c>
    </row>
    <row r="106" spans="1:7" x14ac:dyDescent="0.25">
      <c r="A106" s="8">
        <v>104</v>
      </c>
      <c r="B106" s="1">
        <v>0</v>
      </c>
      <c r="C106" s="1" t="s">
        <v>108</v>
      </c>
      <c r="D106" s="1">
        <v>0</v>
      </c>
      <c r="E106" s="3">
        <v>481</v>
      </c>
      <c r="F106" s="1">
        <v>0</v>
      </c>
      <c r="G106" s="9" t="s">
        <v>463</v>
      </c>
    </row>
    <row r="107" spans="1:7" x14ac:dyDescent="0.25">
      <c r="A107" s="8">
        <v>105</v>
      </c>
      <c r="B107" s="1">
        <v>0</v>
      </c>
      <c r="C107" s="1" t="s">
        <v>109</v>
      </c>
      <c r="D107" s="1">
        <v>0</v>
      </c>
      <c r="E107" s="3">
        <v>650</v>
      </c>
      <c r="F107" s="1">
        <v>0</v>
      </c>
      <c r="G107" s="9" t="s">
        <v>464</v>
      </c>
    </row>
    <row r="108" spans="1:7" x14ac:dyDescent="0.25">
      <c r="A108" s="8">
        <v>106</v>
      </c>
      <c r="B108" s="1">
        <v>0</v>
      </c>
      <c r="C108" s="1" t="s">
        <v>110</v>
      </c>
      <c r="D108" s="1">
        <v>0</v>
      </c>
      <c r="E108" s="3">
        <v>637</v>
      </c>
      <c r="F108" s="1">
        <v>0</v>
      </c>
      <c r="G108" s="9" t="s">
        <v>465</v>
      </c>
    </row>
    <row r="109" spans="1:7" x14ac:dyDescent="0.25">
      <c r="A109" s="8">
        <v>107</v>
      </c>
      <c r="B109" s="1">
        <v>0</v>
      </c>
      <c r="C109" s="1" t="s">
        <v>111</v>
      </c>
      <c r="D109" s="1">
        <v>0</v>
      </c>
      <c r="E109" s="3">
        <v>845</v>
      </c>
      <c r="F109" s="1">
        <v>0</v>
      </c>
      <c r="G109" s="9" t="s">
        <v>466</v>
      </c>
    </row>
    <row r="110" spans="1:7" x14ac:dyDescent="0.25">
      <c r="A110" s="8">
        <v>108</v>
      </c>
      <c r="B110" s="1">
        <v>0</v>
      </c>
      <c r="C110" s="1" t="s">
        <v>112</v>
      </c>
      <c r="D110" s="1">
        <v>0</v>
      </c>
      <c r="E110" s="3">
        <v>507</v>
      </c>
      <c r="F110" s="1">
        <v>0</v>
      </c>
      <c r="G110" s="9" t="s">
        <v>467</v>
      </c>
    </row>
    <row r="111" spans="1:7" x14ac:dyDescent="0.25">
      <c r="A111" s="8">
        <v>109</v>
      </c>
      <c r="B111" s="1">
        <v>0</v>
      </c>
      <c r="C111" s="1" t="s">
        <v>113</v>
      </c>
      <c r="D111" s="1">
        <v>0</v>
      </c>
      <c r="E111" s="3">
        <v>605.79999999999995</v>
      </c>
      <c r="F111" s="1">
        <v>0</v>
      </c>
      <c r="G111" s="9" t="s">
        <v>468</v>
      </c>
    </row>
    <row r="112" spans="1:7" x14ac:dyDescent="0.25">
      <c r="A112" s="8">
        <v>110</v>
      </c>
      <c r="B112" s="1">
        <v>0</v>
      </c>
      <c r="C112" s="1" t="s">
        <v>114</v>
      </c>
      <c r="D112" s="1">
        <v>0</v>
      </c>
      <c r="E112" s="3">
        <v>403</v>
      </c>
      <c r="F112" s="1">
        <v>0</v>
      </c>
      <c r="G112" s="9" t="s">
        <v>469</v>
      </c>
    </row>
    <row r="113" spans="1:7" x14ac:dyDescent="0.25">
      <c r="A113" s="8">
        <v>111</v>
      </c>
      <c r="B113" s="1">
        <v>0</v>
      </c>
      <c r="C113" s="1" t="s">
        <v>115</v>
      </c>
      <c r="D113" s="1">
        <v>0</v>
      </c>
      <c r="E113" s="3">
        <v>65</v>
      </c>
      <c r="F113" s="1">
        <v>0</v>
      </c>
      <c r="G113" s="9" t="s">
        <v>470</v>
      </c>
    </row>
    <row r="114" spans="1:7" x14ac:dyDescent="0.25">
      <c r="A114" s="8">
        <v>112</v>
      </c>
      <c r="B114" s="1">
        <v>0</v>
      </c>
      <c r="C114" s="1" t="s">
        <v>116</v>
      </c>
      <c r="D114" s="1">
        <v>0</v>
      </c>
      <c r="E114" s="3">
        <v>130</v>
      </c>
      <c r="F114" s="1">
        <v>0</v>
      </c>
      <c r="G114" s="9" t="s">
        <v>471</v>
      </c>
    </row>
    <row r="115" spans="1:7" x14ac:dyDescent="0.25">
      <c r="A115" s="8">
        <v>113</v>
      </c>
      <c r="B115" s="1">
        <v>0</v>
      </c>
      <c r="C115" s="1" t="s">
        <v>117</v>
      </c>
      <c r="D115" s="1">
        <v>0</v>
      </c>
      <c r="E115" s="3">
        <v>260</v>
      </c>
      <c r="F115" s="1">
        <v>0</v>
      </c>
      <c r="G115" s="9" t="s">
        <v>472</v>
      </c>
    </row>
    <row r="116" spans="1:7" x14ac:dyDescent="0.25">
      <c r="A116" s="8">
        <v>114</v>
      </c>
      <c r="B116" s="1">
        <v>0</v>
      </c>
      <c r="C116" s="1" t="s">
        <v>118</v>
      </c>
      <c r="D116" s="1">
        <v>0</v>
      </c>
      <c r="E116" s="3">
        <v>65</v>
      </c>
      <c r="F116" s="1">
        <v>0</v>
      </c>
      <c r="G116" s="9" t="s">
        <v>473</v>
      </c>
    </row>
    <row r="117" spans="1:7" x14ac:dyDescent="0.25">
      <c r="A117" s="8">
        <v>115</v>
      </c>
      <c r="B117" s="1">
        <v>0</v>
      </c>
      <c r="C117" s="1" t="s">
        <v>119</v>
      </c>
      <c r="D117" s="1">
        <v>0</v>
      </c>
      <c r="E117" s="3">
        <v>65</v>
      </c>
      <c r="F117" s="1">
        <v>0</v>
      </c>
      <c r="G117" s="9" t="s">
        <v>474</v>
      </c>
    </row>
    <row r="118" spans="1:7" x14ac:dyDescent="0.25">
      <c r="A118" s="8">
        <v>116</v>
      </c>
      <c r="B118" s="1">
        <v>0</v>
      </c>
      <c r="C118" s="1" t="s">
        <v>120</v>
      </c>
      <c r="D118" s="1">
        <v>0</v>
      </c>
      <c r="E118" s="3">
        <v>871</v>
      </c>
      <c r="F118" s="1">
        <v>0</v>
      </c>
      <c r="G118" s="9" t="s">
        <v>475</v>
      </c>
    </row>
    <row r="119" spans="1:7" x14ac:dyDescent="0.25">
      <c r="A119" s="8">
        <v>117</v>
      </c>
      <c r="B119" s="1">
        <v>0</v>
      </c>
      <c r="C119" s="1" t="s">
        <v>121</v>
      </c>
      <c r="D119" s="1">
        <v>0</v>
      </c>
      <c r="E119" s="3">
        <v>975</v>
      </c>
      <c r="F119" s="1">
        <v>0</v>
      </c>
      <c r="G119" s="9" t="s">
        <v>476</v>
      </c>
    </row>
    <row r="120" spans="1:7" x14ac:dyDescent="0.25">
      <c r="A120" s="8">
        <v>118</v>
      </c>
      <c r="B120" s="1">
        <v>0</v>
      </c>
      <c r="C120" s="1" t="s">
        <v>122</v>
      </c>
      <c r="D120" s="1">
        <v>0</v>
      </c>
      <c r="E120" s="3">
        <v>1430</v>
      </c>
      <c r="F120" s="1">
        <v>0</v>
      </c>
      <c r="G120" s="9" t="s">
        <v>477</v>
      </c>
    </row>
    <row r="121" spans="1:7" x14ac:dyDescent="0.25">
      <c r="A121" s="8">
        <v>119</v>
      </c>
      <c r="B121" s="1">
        <v>0</v>
      </c>
      <c r="C121" s="1" t="s">
        <v>123</v>
      </c>
      <c r="D121" s="1">
        <v>0</v>
      </c>
      <c r="E121" s="3">
        <v>1040</v>
      </c>
      <c r="F121" s="1">
        <v>0</v>
      </c>
      <c r="G121" s="9" t="s">
        <v>478</v>
      </c>
    </row>
    <row r="122" spans="1:7" x14ac:dyDescent="0.25">
      <c r="A122" s="8">
        <v>120</v>
      </c>
      <c r="B122" s="1">
        <v>0</v>
      </c>
      <c r="C122" s="1" t="s">
        <v>124</v>
      </c>
      <c r="D122" s="1">
        <v>0</v>
      </c>
      <c r="E122" s="3">
        <v>1170</v>
      </c>
      <c r="F122" s="1">
        <v>0</v>
      </c>
      <c r="G122" s="9" t="s">
        <v>479</v>
      </c>
    </row>
    <row r="123" spans="1:7" x14ac:dyDescent="0.25">
      <c r="A123" s="8">
        <v>121</v>
      </c>
      <c r="B123" s="1">
        <v>0</v>
      </c>
      <c r="C123" s="1" t="s">
        <v>125</v>
      </c>
      <c r="D123" s="1">
        <v>0</v>
      </c>
      <c r="E123" s="3">
        <v>1690</v>
      </c>
      <c r="F123" s="1">
        <v>0</v>
      </c>
      <c r="G123" s="9" t="s">
        <v>480</v>
      </c>
    </row>
    <row r="124" spans="1:7" x14ac:dyDescent="0.25">
      <c r="A124" s="8">
        <v>122</v>
      </c>
      <c r="B124" s="1">
        <v>0</v>
      </c>
      <c r="C124" s="1" t="s">
        <v>126</v>
      </c>
      <c r="D124" s="1">
        <v>0</v>
      </c>
      <c r="E124" s="3">
        <v>130</v>
      </c>
      <c r="F124" s="1">
        <v>0</v>
      </c>
      <c r="G124" s="9" t="s">
        <v>481</v>
      </c>
    </row>
    <row r="125" spans="1:7" x14ac:dyDescent="0.25">
      <c r="A125" s="8">
        <v>123</v>
      </c>
      <c r="B125" s="1">
        <v>0</v>
      </c>
      <c r="C125" s="1" t="s">
        <v>127</v>
      </c>
      <c r="D125" s="1">
        <v>0</v>
      </c>
      <c r="E125" s="3">
        <v>520</v>
      </c>
      <c r="F125" s="1">
        <v>0</v>
      </c>
      <c r="G125" s="9" t="s">
        <v>482</v>
      </c>
    </row>
    <row r="126" spans="1:7" x14ac:dyDescent="0.25">
      <c r="A126" s="8">
        <v>124</v>
      </c>
      <c r="B126" s="1">
        <v>0</v>
      </c>
      <c r="C126" s="1" t="s">
        <v>128</v>
      </c>
      <c r="D126" s="1">
        <v>0</v>
      </c>
      <c r="E126" s="3">
        <v>299</v>
      </c>
      <c r="F126" s="1">
        <v>0</v>
      </c>
      <c r="G126" s="9" t="s">
        <v>483</v>
      </c>
    </row>
    <row r="127" spans="1:7" x14ac:dyDescent="0.25">
      <c r="A127" s="8">
        <v>125</v>
      </c>
      <c r="B127" s="1">
        <v>0</v>
      </c>
      <c r="C127" s="1" t="s">
        <v>129</v>
      </c>
      <c r="D127" s="1">
        <v>0</v>
      </c>
      <c r="E127" s="3">
        <v>299</v>
      </c>
      <c r="F127" s="1">
        <v>0</v>
      </c>
      <c r="G127" s="9" t="s">
        <v>484</v>
      </c>
    </row>
    <row r="128" spans="1:7" x14ac:dyDescent="0.25">
      <c r="A128" s="8">
        <v>126</v>
      </c>
      <c r="B128" s="1">
        <v>0</v>
      </c>
      <c r="C128" s="1" t="s">
        <v>130</v>
      </c>
      <c r="D128" s="1">
        <v>0</v>
      </c>
      <c r="E128" s="3">
        <v>468</v>
      </c>
      <c r="F128" s="1">
        <v>0</v>
      </c>
      <c r="G128" s="9" t="s">
        <v>485</v>
      </c>
    </row>
    <row r="129" spans="1:7" x14ac:dyDescent="0.25">
      <c r="A129" s="8">
        <v>127</v>
      </c>
      <c r="B129" s="1">
        <v>0</v>
      </c>
      <c r="C129" s="1" t="s">
        <v>131</v>
      </c>
      <c r="D129" s="1">
        <v>0</v>
      </c>
      <c r="E129" s="3">
        <v>52</v>
      </c>
      <c r="F129" s="1">
        <v>0</v>
      </c>
      <c r="G129" s="9" t="s">
        <v>486</v>
      </c>
    </row>
    <row r="130" spans="1:7" x14ac:dyDescent="0.25">
      <c r="A130" s="8">
        <v>128</v>
      </c>
      <c r="B130" s="1">
        <v>0</v>
      </c>
      <c r="C130" s="1" t="s">
        <v>132</v>
      </c>
      <c r="D130" s="1">
        <v>0</v>
      </c>
      <c r="E130" s="3">
        <v>117</v>
      </c>
      <c r="F130" s="1">
        <v>0</v>
      </c>
      <c r="G130" s="9" t="s">
        <v>487</v>
      </c>
    </row>
    <row r="131" spans="1:7" x14ac:dyDescent="0.25">
      <c r="A131" s="8">
        <v>129</v>
      </c>
      <c r="B131" s="1">
        <v>0</v>
      </c>
      <c r="C131" s="1" t="s">
        <v>133</v>
      </c>
      <c r="D131" s="1">
        <v>0</v>
      </c>
      <c r="E131" s="3">
        <v>234</v>
      </c>
      <c r="F131" s="1">
        <v>0</v>
      </c>
      <c r="G131" s="9" t="s">
        <v>488</v>
      </c>
    </row>
    <row r="132" spans="1:7" x14ac:dyDescent="0.25">
      <c r="A132" s="8">
        <v>130</v>
      </c>
      <c r="B132" s="1">
        <v>0</v>
      </c>
      <c r="C132" s="1" t="s">
        <v>134</v>
      </c>
      <c r="D132" s="1">
        <v>0</v>
      </c>
      <c r="E132" s="3">
        <v>442</v>
      </c>
      <c r="F132" s="1">
        <v>0</v>
      </c>
      <c r="G132" s="9" t="s">
        <v>489</v>
      </c>
    </row>
    <row r="133" spans="1:7" x14ac:dyDescent="0.25">
      <c r="A133" s="8">
        <v>131</v>
      </c>
      <c r="B133" s="1">
        <v>0</v>
      </c>
      <c r="C133" s="1" t="s">
        <v>135</v>
      </c>
      <c r="D133" s="1">
        <v>0</v>
      </c>
      <c r="E133" s="3">
        <v>104</v>
      </c>
      <c r="F133" s="1">
        <v>0</v>
      </c>
      <c r="G133" s="9" t="s">
        <v>490</v>
      </c>
    </row>
    <row r="134" spans="1:7" x14ac:dyDescent="0.25">
      <c r="A134" s="8">
        <v>132</v>
      </c>
      <c r="B134" s="1">
        <v>0</v>
      </c>
      <c r="C134" s="1" t="s">
        <v>136</v>
      </c>
      <c r="D134" s="1">
        <v>0</v>
      </c>
      <c r="E134" s="3">
        <v>1040</v>
      </c>
      <c r="F134" s="1">
        <v>0</v>
      </c>
      <c r="G134" s="9" t="s">
        <v>491</v>
      </c>
    </row>
    <row r="135" spans="1:7" x14ac:dyDescent="0.25">
      <c r="A135" s="8">
        <v>133</v>
      </c>
      <c r="B135" s="1">
        <v>0</v>
      </c>
      <c r="C135" s="1" t="s">
        <v>137</v>
      </c>
      <c r="D135" s="1">
        <v>0</v>
      </c>
      <c r="E135" s="3">
        <v>260</v>
      </c>
      <c r="F135" s="1">
        <v>0</v>
      </c>
      <c r="G135" s="9" t="s">
        <v>492</v>
      </c>
    </row>
    <row r="136" spans="1:7" x14ac:dyDescent="0.25">
      <c r="A136" s="8">
        <v>134</v>
      </c>
      <c r="B136" s="1">
        <v>0</v>
      </c>
      <c r="C136" s="1" t="s">
        <v>138</v>
      </c>
      <c r="D136" s="1">
        <v>0</v>
      </c>
      <c r="E136" s="3">
        <v>195</v>
      </c>
      <c r="F136" s="1">
        <v>0</v>
      </c>
      <c r="G136" s="9" t="s">
        <v>493</v>
      </c>
    </row>
    <row r="137" spans="1:7" x14ac:dyDescent="0.25">
      <c r="A137" s="8">
        <v>135</v>
      </c>
      <c r="B137" s="1">
        <v>0</v>
      </c>
      <c r="C137" s="1" t="s">
        <v>139</v>
      </c>
      <c r="D137" s="1">
        <v>0</v>
      </c>
      <c r="E137" s="3">
        <v>1469</v>
      </c>
      <c r="F137" s="1">
        <v>0</v>
      </c>
      <c r="G137" s="9" t="s">
        <v>494</v>
      </c>
    </row>
    <row r="138" spans="1:7" x14ac:dyDescent="0.25">
      <c r="A138" s="8">
        <v>136</v>
      </c>
      <c r="B138" s="1">
        <v>0</v>
      </c>
      <c r="C138" s="1" t="s">
        <v>140</v>
      </c>
      <c r="D138" s="1">
        <v>0</v>
      </c>
      <c r="E138" s="3">
        <v>1430</v>
      </c>
      <c r="F138" s="1">
        <v>0</v>
      </c>
      <c r="G138" s="9" t="s">
        <v>495</v>
      </c>
    </row>
    <row r="139" spans="1:7" x14ac:dyDescent="0.25">
      <c r="A139" s="8">
        <v>137</v>
      </c>
      <c r="B139" s="1">
        <v>0</v>
      </c>
      <c r="C139" s="1" t="s">
        <v>141</v>
      </c>
      <c r="D139" s="1">
        <v>0</v>
      </c>
      <c r="E139" s="3">
        <v>260</v>
      </c>
      <c r="F139" s="1">
        <v>0</v>
      </c>
      <c r="G139" s="9" t="s">
        <v>496</v>
      </c>
    </row>
    <row r="140" spans="1:7" x14ac:dyDescent="0.25">
      <c r="A140" s="8">
        <v>138</v>
      </c>
      <c r="B140" s="1">
        <v>0</v>
      </c>
      <c r="C140" s="1" t="s">
        <v>142</v>
      </c>
      <c r="D140" s="1">
        <v>0</v>
      </c>
      <c r="E140" s="3">
        <v>520</v>
      </c>
      <c r="F140" s="1">
        <v>0</v>
      </c>
      <c r="G140" s="9" t="s">
        <v>497</v>
      </c>
    </row>
    <row r="141" spans="1:7" x14ac:dyDescent="0.25">
      <c r="A141" s="8">
        <v>139</v>
      </c>
      <c r="B141" s="1">
        <v>0</v>
      </c>
      <c r="C141" s="1" t="s">
        <v>143</v>
      </c>
      <c r="D141" s="1">
        <v>0</v>
      </c>
      <c r="E141" s="3">
        <v>923</v>
      </c>
      <c r="F141" s="1">
        <v>0</v>
      </c>
      <c r="G141" s="9" t="s">
        <v>498</v>
      </c>
    </row>
    <row r="142" spans="1:7" x14ac:dyDescent="0.25">
      <c r="A142" s="8">
        <v>140</v>
      </c>
      <c r="B142" s="1">
        <v>0</v>
      </c>
      <c r="C142" s="1" t="s">
        <v>144</v>
      </c>
      <c r="D142" s="1">
        <v>0</v>
      </c>
      <c r="E142" s="3">
        <v>455</v>
      </c>
      <c r="F142" s="1">
        <v>0</v>
      </c>
      <c r="G142" s="9" t="s">
        <v>499</v>
      </c>
    </row>
    <row r="143" spans="1:7" x14ac:dyDescent="0.25">
      <c r="A143" s="8">
        <v>141</v>
      </c>
      <c r="B143" s="1">
        <v>0</v>
      </c>
      <c r="C143" s="1" t="s">
        <v>145</v>
      </c>
      <c r="D143" s="1">
        <v>0</v>
      </c>
      <c r="E143" s="3">
        <v>65</v>
      </c>
      <c r="F143" s="1">
        <v>0</v>
      </c>
      <c r="G143" s="9" t="s">
        <v>500</v>
      </c>
    </row>
    <row r="144" spans="1:7" x14ac:dyDescent="0.25">
      <c r="A144" s="8">
        <v>142</v>
      </c>
      <c r="B144" s="1">
        <v>0</v>
      </c>
      <c r="C144" s="1" t="s">
        <v>146</v>
      </c>
      <c r="D144" s="1">
        <v>0</v>
      </c>
      <c r="E144" s="3">
        <v>130</v>
      </c>
      <c r="F144" s="1">
        <v>0</v>
      </c>
      <c r="G144" s="9" t="s">
        <v>501</v>
      </c>
    </row>
    <row r="145" spans="1:7" x14ac:dyDescent="0.25">
      <c r="A145" s="8">
        <v>143</v>
      </c>
      <c r="B145" s="1">
        <v>0</v>
      </c>
      <c r="C145" s="1" t="s">
        <v>147</v>
      </c>
      <c r="D145" s="1">
        <v>0</v>
      </c>
      <c r="E145" s="3">
        <v>117</v>
      </c>
      <c r="F145" s="1">
        <v>0</v>
      </c>
      <c r="G145" s="9" t="s">
        <v>502</v>
      </c>
    </row>
    <row r="146" spans="1:7" x14ac:dyDescent="0.25">
      <c r="A146" s="8">
        <v>144</v>
      </c>
      <c r="B146" s="1">
        <v>0</v>
      </c>
      <c r="C146" s="1" t="s">
        <v>148</v>
      </c>
      <c r="D146" s="1">
        <v>0</v>
      </c>
      <c r="E146" s="3">
        <v>299</v>
      </c>
      <c r="F146" s="1">
        <v>0</v>
      </c>
      <c r="G146" s="9" t="s">
        <v>503</v>
      </c>
    </row>
    <row r="147" spans="1:7" x14ac:dyDescent="0.25">
      <c r="A147" s="8">
        <v>145</v>
      </c>
      <c r="B147" s="1">
        <v>0</v>
      </c>
      <c r="C147" s="1" t="s">
        <v>149</v>
      </c>
      <c r="D147" s="1">
        <v>0</v>
      </c>
      <c r="E147" s="3">
        <v>182</v>
      </c>
      <c r="F147" s="1">
        <v>0</v>
      </c>
      <c r="G147" s="9" t="s">
        <v>504</v>
      </c>
    </row>
    <row r="148" spans="1:7" x14ac:dyDescent="0.25">
      <c r="A148" s="8">
        <v>146</v>
      </c>
      <c r="B148" s="1">
        <v>0</v>
      </c>
      <c r="C148" s="1" t="s">
        <v>150</v>
      </c>
      <c r="D148" s="1">
        <v>0</v>
      </c>
      <c r="E148" s="3">
        <v>79.38</v>
      </c>
      <c r="F148" s="1">
        <v>0</v>
      </c>
      <c r="G148" s="10" t="s">
        <v>505</v>
      </c>
    </row>
    <row r="149" spans="1:7" x14ac:dyDescent="0.25">
      <c r="A149" s="8">
        <v>147</v>
      </c>
      <c r="B149" s="1">
        <v>0</v>
      </c>
      <c r="C149" s="1" t="s">
        <v>151</v>
      </c>
      <c r="D149" s="1">
        <v>0</v>
      </c>
      <c r="E149" s="3">
        <v>132.29</v>
      </c>
      <c r="F149" s="1">
        <v>0</v>
      </c>
      <c r="G149" s="10" t="s">
        <v>506</v>
      </c>
    </row>
    <row r="150" spans="1:7" x14ac:dyDescent="0.25">
      <c r="A150" s="8">
        <v>148</v>
      </c>
      <c r="B150" s="1">
        <v>0</v>
      </c>
      <c r="C150" s="1" t="s">
        <v>152</v>
      </c>
      <c r="D150" s="1">
        <v>0</v>
      </c>
      <c r="E150" s="3">
        <v>171.98</v>
      </c>
      <c r="F150" s="1">
        <v>0</v>
      </c>
      <c r="G150" s="10" t="s">
        <v>507</v>
      </c>
    </row>
    <row r="151" spans="1:7" x14ac:dyDescent="0.25">
      <c r="A151" s="8">
        <v>149</v>
      </c>
      <c r="B151" s="1">
        <v>0</v>
      </c>
      <c r="C151" s="1" t="s">
        <v>153</v>
      </c>
      <c r="D151" s="1">
        <v>0</v>
      </c>
      <c r="E151" s="3">
        <v>264.58</v>
      </c>
      <c r="F151" s="1">
        <v>0</v>
      </c>
      <c r="G151" s="10" t="s">
        <v>508</v>
      </c>
    </row>
    <row r="152" spans="1:7" x14ac:dyDescent="0.25">
      <c r="A152" s="8">
        <v>150</v>
      </c>
      <c r="B152" s="1">
        <v>0</v>
      </c>
      <c r="C152" s="1" t="s">
        <v>154</v>
      </c>
      <c r="D152" s="1">
        <v>0</v>
      </c>
      <c r="E152" s="3">
        <v>187.5</v>
      </c>
      <c r="F152" s="1">
        <v>0</v>
      </c>
      <c r="G152" s="10" t="s">
        <v>509</v>
      </c>
    </row>
    <row r="153" spans="1:7" x14ac:dyDescent="0.25">
      <c r="A153" s="8">
        <v>151</v>
      </c>
      <c r="B153" s="1">
        <v>0</v>
      </c>
      <c r="C153" s="1" t="s">
        <v>155</v>
      </c>
      <c r="D153" s="1">
        <v>0</v>
      </c>
      <c r="E153" s="3">
        <v>312.5</v>
      </c>
      <c r="F153" s="1">
        <v>0</v>
      </c>
      <c r="G153" s="10" t="s">
        <v>510</v>
      </c>
    </row>
    <row r="154" spans="1:7" x14ac:dyDescent="0.25">
      <c r="A154" s="8">
        <v>152</v>
      </c>
      <c r="B154" s="1">
        <v>0</v>
      </c>
      <c r="C154" s="1" t="s">
        <v>156</v>
      </c>
      <c r="D154" s="1">
        <v>0</v>
      </c>
      <c r="E154" s="3">
        <v>406.25</v>
      </c>
      <c r="F154" s="1">
        <v>0</v>
      </c>
      <c r="G154" s="10" t="s">
        <v>511</v>
      </c>
    </row>
    <row r="155" spans="1:7" x14ac:dyDescent="0.25">
      <c r="A155" s="8">
        <v>153</v>
      </c>
      <c r="B155" s="1">
        <v>0</v>
      </c>
      <c r="C155" s="1" t="s">
        <v>157</v>
      </c>
      <c r="D155" s="1">
        <v>0</v>
      </c>
      <c r="E155" s="3">
        <v>625</v>
      </c>
      <c r="F155" s="1">
        <v>0</v>
      </c>
      <c r="G155" s="10" t="s">
        <v>512</v>
      </c>
    </row>
    <row r="156" spans="1:7" x14ac:dyDescent="0.25">
      <c r="A156" s="8">
        <v>154</v>
      </c>
      <c r="B156" s="1">
        <v>0</v>
      </c>
      <c r="C156" s="1" t="s">
        <v>158</v>
      </c>
      <c r="D156" s="1">
        <v>0</v>
      </c>
      <c r="E156" s="3">
        <v>182</v>
      </c>
      <c r="F156" s="1">
        <v>0</v>
      </c>
      <c r="G156" s="10" t="s">
        <v>513</v>
      </c>
    </row>
    <row r="157" spans="1:7" x14ac:dyDescent="0.25">
      <c r="A157" s="8">
        <v>155</v>
      </c>
      <c r="B157" s="1">
        <v>0</v>
      </c>
      <c r="C157" s="1" t="s">
        <v>159</v>
      </c>
      <c r="D157" s="1">
        <v>0</v>
      </c>
      <c r="E157" s="3">
        <v>303</v>
      </c>
      <c r="F157" s="1">
        <v>0</v>
      </c>
      <c r="G157" s="10" t="s">
        <v>514</v>
      </c>
    </row>
    <row r="158" spans="1:7" x14ac:dyDescent="0.25">
      <c r="A158" s="8">
        <v>156</v>
      </c>
      <c r="B158" s="1">
        <v>0</v>
      </c>
      <c r="C158" s="1" t="s">
        <v>160</v>
      </c>
      <c r="D158" s="1">
        <v>0</v>
      </c>
      <c r="E158" s="3">
        <v>393</v>
      </c>
      <c r="F158" s="1">
        <v>0</v>
      </c>
      <c r="G158" s="10" t="s">
        <v>515</v>
      </c>
    </row>
    <row r="159" spans="1:7" x14ac:dyDescent="0.25">
      <c r="A159" s="8">
        <v>157</v>
      </c>
      <c r="B159" s="1">
        <v>0</v>
      </c>
      <c r="C159" s="1" t="s">
        <v>161</v>
      </c>
      <c r="D159" s="1">
        <v>0</v>
      </c>
      <c r="E159" s="3">
        <v>605</v>
      </c>
      <c r="F159" s="1">
        <v>0</v>
      </c>
      <c r="G159" s="10" t="s">
        <v>512</v>
      </c>
    </row>
    <row r="160" spans="1:7" x14ac:dyDescent="0.25">
      <c r="A160" s="8">
        <v>158</v>
      </c>
      <c r="B160" s="1">
        <v>0</v>
      </c>
      <c r="C160" s="1" t="s">
        <v>162</v>
      </c>
      <c r="D160" s="1">
        <v>0</v>
      </c>
      <c r="E160" s="3">
        <v>131.4</v>
      </c>
      <c r="F160" s="1">
        <v>0</v>
      </c>
      <c r="G160" s="10" t="s">
        <v>516</v>
      </c>
    </row>
    <row r="161" spans="1:7" x14ac:dyDescent="0.25">
      <c r="A161" s="8">
        <v>159</v>
      </c>
      <c r="B161" s="1">
        <v>0</v>
      </c>
      <c r="C161" s="1" t="s">
        <v>163</v>
      </c>
      <c r="D161" s="1">
        <v>0</v>
      </c>
      <c r="E161" s="3">
        <v>219</v>
      </c>
      <c r="F161" s="1">
        <v>0</v>
      </c>
      <c r="G161" s="10" t="s">
        <v>517</v>
      </c>
    </row>
    <row r="162" spans="1:7" x14ac:dyDescent="0.25">
      <c r="A162" s="8">
        <v>160</v>
      </c>
      <c r="B162" s="1">
        <v>0</v>
      </c>
      <c r="C162" s="1" t="s">
        <v>164</v>
      </c>
      <c r="D162" s="1">
        <v>0</v>
      </c>
      <c r="E162" s="3">
        <v>284.7</v>
      </c>
      <c r="F162" s="1">
        <v>0</v>
      </c>
      <c r="G162" s="10" t="s">
        <v>518</v>
      </c>
    </row>
    <row r="163" spans="1:7" x14ac:dyDescent="0.25">
      <c r="A163" s="8">
        <v>161</v>
      </c>
      <c r="B163" s="1">
        <v>0</v>
      </c>
      <c r="C163" s="1" t="s">
        <v>165</v>
      </c>
      <c r="D163" s="1">
        <v>0</v>
      </c>
      <c r="E163" s="3">
        <v>438.1</v>
      </c>
      <c r="F163" s="1">
        <v>0</v>
      </c>
      <c r="G163" s="10" t="s">
        <v>519</v>
      </c>
    </row>
    <row r="164" spans="1:7" x14ac:dyDescent="0.25">
      <c r="A164" s="8">
        <v>162</v>
      </c>
      <c r="B164" s="1">
        <v>0</v>
      </c>
      <c r="C164" s="1" t="s">
        <v>166</v>
      </c>
      <c r="D164" s="1">
        <v>0</v>
      </c>
      <c r="E164" s="3">
        <v>70.31</v>
      </c>
      <c r="F164" s="1">
        <v>0</v>
      </c>
      <c r="G164" s="10" t="s">
        <v>520</v>
      </c>
    </row>
    <row r="165" spans="1:7" x14ac:dyDescent="0.25">
      <c r="A165" s="8">
        <v>163</v>
      </c>
      <c r="B165" s="1">
        <v>0</v>
      </c>
      <c r="C165" s="1" t="s">
        <v>167</v>
      </c>
      <c r="D165" s="1">
        <v>0</v>
      </c>
      <c r="E165" s="3">
        <v>117.19</v>
      </c>
      <c r="F165" s="1">
        <v>0</v>
      </c>
      <c r="G165" s="10" t="s">
        <v>521</v>
      </c>
    </row>
    <row r="166" spans="1:7" x14ac:dyDescent="0.25">
      <c r="A166" s="8">
        <v>164</v>
      </c>
      <c r="B166" s="1">
        <v>0</v>
      </c>
      <c r="C166" s="1" t="s">
        <v>168</v>
      </c>
      <c r="D166" s="1">
        <v>0</v>
      </c>
      <c r="E166" s="3">
        <v>152.34</v>
      </c>
      <c r="F166" s="1">
        <v>0</v>
      </c>
      <c r="G166" s="10" t="s">
        <v>522</v>
      </c>
    </row>
    <row r="167" spans="1:7" x14ac:dyDescent="0.25">
      <c r="A167" s="8">
        <v>165</v>
      </c>
      <c r="B167" s="1">
        <v>0</v>
      </c>
      <c r="C167" s="1" t="s">
        <v>169</v>
      </c>
      <c r="D167" s="1">
        <v>0</v>
      </c>
      <c r="E167" s="3">
        <v>234.38</v>
      </c>
      <c r="F167" s="1">
        <v>0</v>
      </c>
      <c r="G167" s="10" t="s">
        <v>523</v>
      </c>
    </row>
    <row r="168" spans="1:7" x14ac:dyDescent="0.25">
      <c r="A168" s="8">
        <v>166</v>
      </c>
      <c r="B168" s="1">
        <v>0</v>
      </c>
      <c r="C168" s="1" t="s">
        <v>170</v>
      </c>
      <c r="D168" s="1">
        <v>0</v>
      </c>
      <c r="E168" s="3">
        <v>25.33</v>
      </c>
      <c r="F168" s="1">
        <v>0</v>
      </c>
      <c r="G168" s="10" t="s">
        <v>524</v>
      </c>
    </row>
    <row r="169" spans="1:7" x14ac:dyDescent="0.25">
      <c r="A169" s="8">
        <v>167</v>
      </c>
      <c r="B169" s="1">
        <v>0</v>
      </c>
      <c r="C169" s="1" t="s">
        <v>171</v>
      </c>
      <c r="D169" s="1">
        <v>0</v>
      </c>
      <c r="E169" s="3">
        <v>42.22</v>
      </c>
      <c r="F169" s="1">
        <v>0</v>
      </c>
      <c r="G169" s="10" t="s">
        <v>525</v>
      </c>
    </row>
    <row r="170" spans="1:7" x14ac:dyDescent="0.25">
      <c r="A170" s="8">
        <v>168</v>
      </c>
      <c r="B170" s="1">
        <v>0</v>
      </c>
      <c r="C170" s="1" t="s">
        <v>172</v>
      </c>
      <c r="D170" s="1">
        <v>0</v>
      </c>
      <c r="E170" s="3">
        <v>54.89</v>
      </c>
      <c r="F170" s="1">
        <v>0</v>
      </c>
      <c r="G170" s="10" t="s">
        <v>526</v>
      </c>
    </row>
    <row r="171" spans="1:7" x14ac:dyDescent="0.25">
      <c r="A171" s="8">
        <v>169</v>
      </c>
      <c r="B171" s="1">
        <v>0</v>
      </c>
      <c r="C171" s="1" t="s">
        <v>173</v>
      </c>
      <c r="D171" s="1">
        <v>0</v>
      </c>
      <c r="E171" s="3">
        <v>84.44</v>
      </c>
      <c r="F171" s="1">
        <v>0</v>
      </c>
      <c r="G171" s="10" t="s">
        <v>527</v>
      </c>
    </row>
    <row r="172" spans="1:7" x14ac:dyDescent="0.25">
      <c r="A172" s="8">
        <v>170</v>
      </c>
      <c r="B172" s="1">
        <v>0</v>
      </c>
      <c r="C172" s="1" t="s">
        <v>174</v>
      </c>
      <c r="D172" s="1">
        <v>0</v>
      </c>
      <c r="E172" s="3">
        <v>132</v>
      </c>
      <c r="F172" s="1">
        <v>0</v>
      </c>
      <c r="G172" s="10" t="s">
        <v>528</v>
      </c>
    </row>
    <row r="173" spans="1:7" x14ac:dyDescent="0.25">
      <c r="A173" s="8">
        <v>171</v>
      </c>
      <c r="B173" s="1">
        <v>0</v>
      </c>
      <c r="C173" s="1" t="s">
        <v>175</v>
      </c>
      <c r="D173" s="1">
        <v>0</v>
      </c>
      <c r="E173" s="3">
        <v>220</v>
      </c>
      <c r="F173" s="1">
        <v>0</v>
      </c>
      <c r="G173" s="10" t="s">
        <v>529</v>
      </c>
    </row>
    <row r="174" spans="1:7" x14ac:dyDescent="0.25">
      <c r="A174" s="8">
        <v>172</v>
      </c>
      <c r="B174" s="1">
        <v>0</v>
      </c>
      <c r="C174" s="1" t="s">
        <v>176</v>
      </c>
      <c r="D174" s="1">
        <v>0</v>
      </c>
      <c r="E174" s="3">
        <v>286</v>
      </c>
      <c r="F174" s="1">
        <v>0</v>
      </c>
      <c r="G174" s="10" t="s">
        <v>530</v>
      </c>
    </row>
    <row r="175" spans="1:7" x14ac:dyDescent="0.25">
      <c r="A175" s="8">
        <v>173</v>
      </c>
      <c r="B175" s="1">
        <v>0</v>
      </c>
      <c r="C175" s="1" t="s">
        <v>177</v>
      </c>
      <c r="D175" s="1">
        <v>0</v>
      </c>
      <c r="E175" s="3">
        <v>440</v>
      </c>
      <c r="F175" s="1">
        <v>0</v>
      </c>
      <c r="G175" s="10" t="s">
        <v>531</v>
      </c>
    </row>
    <row r="176" spans="1:7" x14ac:dyDescent="0.25">
      <c r="A176" s="8">
        <v>174</v>
      </c>
      <c r="B176" s="1">
        <v>0</v>
      </c>
      <c r="C176" s="1" t="s">
        <v>178</v>
      </c>
      <c r="D176" s="1">
        <v>0</v>
      </c>
      <c r="E176" s="3">
        <v>92</v>
      </c>
      <c r="F176" s="1">
        <v>0</v>
      </c>
      <c r="G176" s="10" t="s">
        <v>532</v>
      </c>
    </row>
    <row r="177" spans="1:7" x14ac:dyDescent="0.25">
      <c r="A177" s="8">
        <v>175</v>
      </c>
      <c r="B177" s="1">
        <v>0</v>
      </c>
      <c r="C177" s="1" t="s">
        <v>179</v>
      </c>
      <c r="D177" s="1">
        <v>0</v>
      </c>
      <c r="E177" s="3">
        <v>153.33000000000001</v>
      </c>
      <c r="F177" s="1">
        <v>0</v>
      </c>
      <c r="G177" s="10" t="s">
        <v>533</v>
      </c>
    </row>
    <row r="178" spans="1:7" x14ac:dyDescent="0.25">
      <c r="A178" s="8">
        <v>176</v>
      </c>
      <c r="B178" s="1">
        <v>0</v>
      </c>
      <c r="C178" s="1" t="s">
        <v>180</v>
      </c>
      <c r="D178" s="1">
        <v>0</v>
      </c>
      <c r="E178" s="3">
        <v>199.33</v>
      </c>
      <c r="F178" s="1">
        <v>0</v>
      </c>
      <c r="G178" s="10" t="s">
        <v>534</v>
      </c>
    </row>
    <row r="179" spans="1:7" x14ac:dyDescent="0.25">
      <c r="A179" s="8">
        <v>177</v>
      </c>
      <c r="B179" s="1">
        <v>0</v>
      </c>
      <c r="C179" s="1" t="s">
        <v>181</v>
      </c>
      <c r="D179" s="1">
        <v>0</v>
      </c>
      <c r="E179" s="3">
        <v>306.67</v>
      </c>
      <c r="F179" s="1">
        <v>0</v>
      </c>
      <c r="G179" s="10" t="s">
        <v>535</v>
      </c>
    </row>
    <row r="180" spans="1:7" x14ac:dyDescent="0.25">
      <c r="A180" s="8">
        <v>178</v>
      </c>
      <c r="B180" s="1">
        <v>0</v>
      </c>
      <c r="C180" s="1" t="s">
        <v>182</v>
      </c>
      <c r="D180" s="1">
        <v>0</v>
      </c>
      <c r="E180" s="3">
        <v>154.69</v>
      </c>
      <c r="F180" s="1">
        <v>0</v>
      </c>
      <c r="G180" s="10" t="s">
        <v>536</v>
      </c>
    </row>
    <row r="181" spans="1:7" x14ac:dyDescent="0.25">
      <c r="A181" s="8">
        <v>179</v>
      </c>
      <c r="B181" s="1">
        <v>0</v>
      </c>
      <c r="C181" s="1" t="s">
        <v>183</v>
      </c>
      <c r="D181" s="1">
        <v>0</v>
      </c>
      <c r="E181" s="3">
        <v>257.81</v>
      </c>
      <c r="F181" s="1">
        <v>0</v>
      </c>
      <c r="G181" s="10" t="s">
        <v>537</v>
      </c>
    </row>
    <row r="182" spans="1:7" x14ac:dyDescent="0.25">
      <c r="A182" s="8">
        <v>180</v>
      </c>
      <c r="B182" s="1">
        <v>0</v>
      </c>
      <c r="C182" s="1" t="s">
        <v>184</v>
      </c>
      <c r="D182" s="1">
        <v>0</v>
      </c>
      <c r="E182" s="3">
        <v>335.16</v>
      </c>
      <c r="F182" s="1">
        <v>0</v>
      </c>
      <c r="G182" s="10" t="s">
        <v>538</v>
      </c>
    </row>
    <row r="183" spans="1:7" x14ac:dyDescent="0.25">
      <c r="A183" s="8">
        <v>181</v>
      </c>
      <c r="B183" s="1">
        <v>0</v>
      </c>
      <c r="C183" s="1" t="s">
        <v>185</v>
      </c>
      <c r="D183" s="1">
        <v>0</v>
      </c>
      <c r="E183" s="3">
        <v>515.63</v>
      </c>
      <c r="F183" s="1">
        <v>0</v>
      </c>
      <c r="G183" s="10" t="s">
        <v>539</v>
      </c>
    </row>
    <row r="184" spans="1:7" x14ac:dyDescent="0.25">
      <c r="A184" s="8">
        <v>182</v>
      </c>
      <c r="B184" s="1">
        <v>0</v>
      </c>
      <c r="C184" s="1" t="s">
        <v>186</v>
      </c>
      <c r="D184" s="1">
        <v>0</v>
      </c>
      <c r="E184" s="3">
        <v>50.63</v>
      </c>
      <c r="F184" s="1">
        <v>0</v>
      </c>
      <c r="G184" s="10" t="s">
        <v>540</v>
      </c>
    </row>
    <row r="185" spans="1:7" x14ac:dyDescent="0.25">
      <c r="A185" s="8">
        <v>183</v>
      </c>
      <c r="B185" s="1">
        <v>0</v>
      </c>
      <c r="C185" s="1" t="s">
        <v>187</v>
      </c>
      <c r="D185" s="1">
        <v>0</v>
      </c>
      <c r="E185" s="3">
        <v>14.88</v>
      </c>
      <c r="F185" s="1">
        <v>0</v>
      </c>
      <c r="G185" s="10" t="s">
        <v>541</v>
      </c>
    </row>
    <row r="186" spans="1:7" x14ac:dyDescent="0.25">
      <c r="A186" s="8">
        <v>184</v>
      </c>
      <c r="B186" s="1">
        <v>0</v>
      </c>
      <c r="C186" s="1" t="s">
        <v>188</v>
      </c>
      <c r="D186" s="1">
        <v>0</v>
      </c>
      <c r="E186" s="3">
        <v>113.33</v>
      </c>
      <c r="F186" s="1">
        <v>0</v>
      </c>
      <c r="G186" s="10" t="s">
        <v>542</v>
      </c>
    </row>
    <row r="187" spans="1:7" x14ac:dyDescent="0.25">
      <c r="A187" s="8">
        <v>185</v>
      </c>
      <c r="B187" s="1">
        <v>0</v>
      </c>
      <c r="C187" s="1" t="s">
        <v>189</v>
      </c>
      <c r="D187" s="1">
        <v>0</v>
      </c>
      <c r="E187" s="3">
        <v>116.67</v>
      </c>
      <c r="F187" s="1">
        <v>0</v>
      </c>
      <c r="G187" s="10" t="s">
        <v>543</v>
      </c>
    </row>
    <row r="188" spans="1:7" x14ac:dyDescent="0.25">
      <c r="A188" s="8">
        <v>186</v>
      </c>
      <c r="B188" s="1">
        <v>0</v>
      </c>
      <c r="C188" s="1" t="s">
        <v>190</v>
      </c>
      <c r="D188" s="1">
        <v>0</v>
      </c>
      <c r="E188" s="3">
        <v>6.17</v>
      </c>
      <c r="F188" s="1">
        <v>0</v>
      </c>
      <c r="G188" s="10" t="s">
        <v>544</v>
      </c>
    </row>
    <row r="189" spans="1:7" x14ac:dyDescent="0.25">
      <c r="A189" s="8">
        <v>187</v>
      </c>
      <c r="B189" s="1">
        <v>0</v>
      </c>
      <c r="C189" s="1" t="s">
        <v>191</v>
      </c>
      <c r="D189" s="1">
        <v>0</v>
      </c>
      <c r="E189" s="3">
        <v>73.260000000000005</v>
      </c>
      <c r="F189" s="1">
        <v>0</v>
      </c>
      <c r="G189" s="10" t="s">
        <v>545</v>
      </c>
    </row>
    <row r="190" spans="1:7" x14ac:dyDescent="0.25">
      <c r="A190" s="8">
        <v>188</v>
      </c>
      <c r="B190" s="1">
        <v>0</v>
      </c>
      <c r="C190" s="1" t="s">
        <v>192</v>
      </c>
      <c r="D190" s="1">
        <v>0</v>
      </c>
      <c r="E190" s="3">
        <v>143.33000000000001</v>
      </c>
      <c r="F190" s="1">
        <v>0</v>
      </c>
      <c r="G190" s="10" t="s">
        <v>546</v>
      </c>
    </row>
    <row r="191" spans="1:7" x14ac:dyDescent="0.25">
      <c r="A191" s="8">
        <v>189</v>
      </c>
      <c r="B191" s="1">
        <v>0</v>
      </c>
      <c r="C191" s="1" t="s">
        <v>193</v>
      </c>
      <c r="D191" s="1">
        <v>0</v>
      </c>
      <c r="E191" s="3">
        <v>45</v>
      </c>
      <c r="F191" s="1">
        <v>0</v>
      </c>
      <c r="G191" s="10" t="s">
        <v>547</v>
      </c>
    </row>
    <row r="192" spans="1:7" x14ac:dyDescent="0.25">
      <c r="A192" s="8">
        <v>190</v>
      </c>
      <c r="B192" s="1">
        <v>0</v>
      </c>
      <c r="C192" s="1" t="s">
        <v>194</v>
      </c>
      <c r="D192" s="1">
        <v>0</v>
      </c>
      <c r="E192" s="3">
        <v>1.86</v>
      </c>
      <c r="F192" s="1">
        <v>0</v>
      </c>
      <c r="G192" s="10" t="s">
        <v>548</v>
      </c>
    </row>
    <row r="193" spans="1:7" x14ac:dyDescent="0.25">
      <c r="A193" s="8">
        <v>191</v>
      </c>
      <c r="B193" s="1">
        <v>0</v>
      </c>
      <c r="C193" s="1" t="s">
        <v>195</v>
      </c>
      <c r="D193" s="1">
        <v>0</v>
      </c>
      <c r="E193" s="3">
        <v>62.21</v>
      </c>
      <c r="F193" s="1">
        <v>0</v>
      </c>
      <c r="G193" s="10" t="s">
        <v>549</v>
      </c>
    </row>
    <row r="194" spans="1:7" x14ac:dyDescent="0.25">
      <c r="A194" s="8">
        <v>192</v>
      </c>
      <c r="B194" s="1">
        <v>0</v>
      </c>
      <c r="C194" s="1" t="s">
        <v>196</v>
      </c>
      <c r="D194" s="1">
        <v>0</v>
      </c>
      <c r="E194" s="3">
        <v>35.4</v>
      </c>
      <c r="F194" s="1">
        <v>0</v>
      </c>
      <c r="G194" s="10" t="s">
        <v>550</v>
      </c>
    </row>
    <row r="195" spans="1:7" x14ac:dyDescent="0.25">
      <c r="A195" s="8">
        <v>193</v>
      </c>
      <c r="B195" s="1">
        <v>0</v>
      </c>
      <c r="C195" s="1" t="s">
        <v>197</v>
      </c>
      <c r="D195" s="1">
        <v>0</v>
      </c>
      <c r="E195" s="3">
        <v>15.42</v>
      </c>
      <c r="F195" s="1">
        <v>0</v>
      </c>
      <c r="G195" s="10" t="s">
        <v>551</v>
      </c>
    </row>
    <row r="196" spans="1:7" x14ac:dyDescent="0.25">
      <c r="A196" s="8">
        <v>194</v>
      </c>
      <c r="B196" s="1">
        <v>0</v>
      </c>
      <c r="C196" s="1" t="s">
        <v>198</v>
      </c>
      <c r="D196" s="1">
        <v>0</v>
      </c>
      <c r="E196" s="3">
        <v>127.5</v>
      </c>
      <c r="F196" s="1">
        <v>0</v>
      </c>
      <c r="G196" s="10" t="s">
        <v>552</v>
      </c>
    </row>
    <row r="197" spans="1:7" x14ac:dyDescent="0.25">
      <c r="A197" s="8">
        <v>195</v>
      </c>
      <c r="B197" s="1">
        <v>0</v>
      </c>
      <c r="C197" s="1" t="s">
        <v>199</v>
      </c>
      <c r="D197" s="1">
        <v>0</v>
      </c>
      <c r="E197" s="3">
        <v>67.599999999999994</v>
      </c>
      <c r="F197" s="1">
        <v>0</v>
      </c>
      <c r="G197" s="10" t="s">
        <v>553</v>
      </c>
    </row>
    <row r="198" spans="1:7" x14ac:dyDescent="0.25">
      <c r="A198" s="8">
        <v>196</v>
      </c>
      <c r="B198" s="1">
        <v>0</v>
      </c>
      <c r="C198" s="1" t="s">
        <v>200</v>
      </c>
      <c r="D198" s="1">
        <v>0</v>
      </c>
      <c r="E198" s="3">
        <v>3.37</v>
      </c>
      <c r="F198" s="1">
        <v>0</v>
      </c>
      <c r="G198" s="10" t="s">
        <v>554</v>
      </c>
    </row>
    <row r="199" spans="1:7" x14ac:dyDescent="0.25">
      <c r="A199" s="8">
        <v>197</v>
      </c>
      <c r="B199" s="1">
        <v>0</v>
      </c>
      <c r="C199" s="1" t="s">
        <v>201</v>
      </c>
      <c r="D199" s="1">
        <v>0</v>
      </c>
      <c r="E199" s="3">
        <v>17.170000000000002</v>
      </c>
      <c r="F199" s="1">
        <v>0</v>
      </c>
      <c r="G199" s="10"/>
    </row>
    <row r="200" spans="1:7" x14ac:dyDescent="0.25">
      <c r="A200" s="8">
        <v>198</v>
      </c>
      <c r="B200" s="1">
        <v>0</v>
      </c>
      <c r="C200" s="1" t="s">
        <v>202</v>
      </c>
      <c r="D200" s="1">
        <v>0</v>
      </c>
      <c r="E200" s="3">
        <v>25.03</v>
      </c>
      <c r="F200" s="1">
        <v>0</v>
      </c>
      <c r="G200" s="10" t="s">
        <v>555</v>
      </c>
    </row>
    <row r="201" spans="1:7" x14ac:dyDescent="0.25">
      <c r="A201" s="8">
        <v>199</v>
      </c>
      <c r="B201" s="1">
        <v>0</v>
      </c>
      <c r="C201" s="1" t="s">
        <v>203</v>
      </c>
      <c r="D201" s="1">
        <v>0</v>
      </c>
      <c r="E201" s="3">
        <v>42.3</v>
      </c>
      <c r="F201" s="1">
        <v>0</v>
      </c>
      <c r="G201" s="10" t="s">
        <v>556</v>
      </c>
    </row>
    <row r="202" spans="1:7" x14ac:dyDescent="0.25">
      <c r="A202" s="8">
        <v>200</v>
      </c>
      <c r="B202" s="1">
        <v>0</v>
      </c>
      <c r="C202" s="1" t="s">
        <v>204</v>
      </c>
      <c r="D202" s="1">
        <v>0</v>
      </c>
      <c r="E202" s="3">
        <v>104.4</v>
      </c>
      <c r="F202" s="1">
        <v>0</v>
      </c>
      <c r="G202" s="10" t="s">
        <v>557</v>
      </c>
    </row>
    <row r="203" spans="1:7" x14ac:dyDescent="0.25">
      <c r="A203" s="8">
        <v>201</v>
      </c>
      <c r="B203" s="1">
        <v>0</v>
      </c>
      <c r="C203" s="1" t="s">
        <v>205</v>
      </c>
      <c r="D203" s="1">
        <v>0</v>
      </c>
      <c r="E203" s="3">
        <v>166</v>
      </c>
      <c r="F203" s="1">
        <v>0</v>
      </c>
      <c r="G203" s="10" t="s">
        <v>558</v>
      </c>
    </row>
    <row r="204" spans="1:7" x14ac:dyDescent="0.25">
      <c r="A204" s="8">
        <v>202</v>
      </c>
      <c r="B204" s="1">
        <v>0</v>
      </c>
      <c r="C204" s="1" t="s">
        <v>206</v>
      </c>
      <c r="D204" s="1">
        <v>0</v>
      </c>
      <c r="E204" s="3">
        <v>31</v>
      </c>
      <c r="F204" s="1">
        <v>0</v>
      </c>
      <c r="G204" s="10" t="s">
        <v>559</v>
      </c>
    </row>
    <row r="205" spans="1:7" x14ac:dyDescent="0.25">
      <c r="A205" s="8">
        <v>203</v>
      </c>
      <c r="B205" s="1">
        <v>0</v>
      </c>
      <c r="C205" s="1" t="s">
        <v>207</v>
      </c>
      <c r="D205" s="1">
        <v>0</v>
      </c>
      <c r="E205" s="3">
        <v>50.38</v>
      </c>
      <c r="F205" s="1">
        <v>0</v>
      </c>
      <c r="G205" s="10"/>
    </row>
    <row r="206" spans="1:7" x14ac:dyDescent="0.25">
      <c r="A206" s="8">
        <v>204</v>
      </c>
      <c r="B206" s="1">
        <v>0</v>
      </c>
      <c r="C206" s="1" t="s">
        <v>208</v>
      </c>
      <c r="D206" s="1">
        <v>0</v>
      </c>
      <c r="E206" s="3">
        <v>50.43</v>
      </c>
      <c r="F206" s="1">
        <v>0</v>
      </c>
      <c r="G206" s="10" t="s">
        <v>560</v>
      </c>
    </row>
    <row r="207" spans="1:7" x14ac:dyDescent="0.25">
      <c r="A207" s="8">
        <v>205</v>
      </c>
      <c r="B207" s="1">
        <v>0</v>
      </c>
      <c r="C207" s="1" t="s">
        <v>209</v>
      </c>
      <c r="D207" s="1">
        <v>0</v>
      </c>
      <c r="E207" s="3">
        <v>91.9</v>
      </c>
      <c r="F207" s="1">
        <v>0</v>
      </c>
      <c r="G207" s="10" t="s">
        <v>561</v>
      </c>
    </row>
    <row r="208" spans="1:7" x14ac:dyDescent="0.25">
      <c r="A208" s="8">
        <v>206</v>
      </c>
      <c r="B208" s="1">
        <v>0</v>
      </c>
      <c r="C208" s="1" t="s">
        <v>210</v>
      </c>
      <c r="D208" s="1">
        <v>0</v>
      </c>
      <c r="E208" s="3">
        <v>12.78</v>
      </c>
      <c r="F208" s="1">
        <v>0</v>
      </c>
      <c r="G208" s="10" t="s">
        <v>562</v>
      </c>
    </row>
    <row r="209" spans="1:7" x14ac:dyDescent="0.25">
      <c r="A209" s="8">
        <v>207</v>
      </c>
      <c r="B209" s="1">
        <v>0</v>
      </c>
      <c r="C209" s="1" t="s">
        <v>211</v>
      </c>
      <c r="D209" s="1">
        <v>0</v>
      </c>
      <c r="E209" s="3">
        <v>40.049999999999997</v>
      </c>
      <c r="F209" s="1">
        <v>0</v>
      </c>
      <c r="G209" s="10" t="s">
        <v>563</v>
      </c>
    </row>
    <row r="210" spans="1:7" x14ac:dyDescent="0.25">
      <c r="A210" s="8">
        <v>208</v>
      </c>
      <c r="B210" s="1">
        <v>0</v>
      </c>
      <c r="C210" s="1" t="s">
        <v>212</v>
      </c>
      <c r="D210" s="1">
        <v>0</v>
      </c>
      <c r="E210" s="3">
        <v>44.11</v>
      </c>
      <c r="F210" s="1">
        <v>0</v>
      </c>
      <c r="G210" s="10" t="s">
        <v>564</v>
      </c>
    </row>
    <row r="211" spans="1:7" x14ac:dyDescent="0.25">
      <c r="A211" s="8">
        <v>209</v>
      </c>
      <c r="B211" s="1">
        <v>0</v>
      </c>
      <c r="C211" s="1" t="s">
        <v>213</v>
      </c>
      <c r="D211" s="1">
        <v>0</v>
      </c>
      <c r="E211" s="3">
        <v>300</v>
      </c>
      <c r="F211" s="1">
        <v>0</v>
      </c>
      <c r="G211" s="10" t="s">
        <v>565</v>
      </c>
    </row>
    <row r="212" spans="1:7" x14ac:dyDescent="0.25">
      <c r="A212" s="8">
        <v>210</v>
      </c>
      <c r="B212" s="1">
        <v>0</v>
      </c>
      <c r="C212" s="1" t="s">
        <v>214</v>
      </c>
      <c r="D212" s="1">
        <v>0</v>
      </c>
      <c r="E212" s="3">
        <v>64</v>
      </c>
      <c r="F212" s="1">
        <v>0</v>
      </c>
      <c r="G212" s="10" t="s">
        <v>566</v>
      </c>
    </row>
    <row r="213" spans="1:7" x14ac:dyDescent="0.25">
      <c r="A213" s="8">
        <v>211</v>
      </c>
      <c r="B213" s="1">
        <v>0</v>
      </c>
      <c r="C213" s="1" t="s">
        <v>215</v>
      </c>
      <c r="D213" s="1">
        <v>0</v>
      </c>
      <c r="E213" s="3">
        <v>70</v>
      </c>
      <c r="F213" s="1">
        <v>0</v>
      </c>
      <c r="G213" s="10" t="s">
        <v>567</v>
      </c>
    </row>
    <row r="214" spans="1:7" x14ac:dyDescent="0.25">
      <c r="A214" s="8">
        <v>212</v>
      </c>
      <c r="B214" s="1">
        <v>0</v>
      </c>
      <c r="C214" s="1" t="s">
        <v>216</v>
      </c>
      <c r="D214" s="1">
        <v>0</v>
      </c>
      <c r="E214" s="3">
        <v>87.03</v>
      </c>
      <c r="F214" s="1">
        <v>0</v>
      </c>
      <c r="G214" s="10" t="s">
        <v>568</v>
      </c>
    </row>
    <row r="215" spans="1:7" x14ac:dyDescent="0.25">
      <c r="A215" s="8">
        <v>213</v>
      </c>
      <c r="B215" s="1">
        <v>0</v>
      </c>
      <c r="C215" s="1" t="s">
        <v>217</v>
      </c>
      <c r="D215" s="1">
        <v>0</v>
      </c>
      <c r="E215" s="3">
        <v>12.8</v>
      </c>
      <c r="F215" s="1">
        <v>0</v>
      </c>
      <c r="G215" s="10" t="s">
        <v>569</v>
      </c>
    </row>
    <row r="216" spans="1:7" x14ac:dyDescent="0.25">
      <c r="A216" s="8">
        <v>214</v>
      </c>
      <c r="B216" s="1">
        <v>0</v>
      </c>
      <c r="C216" s="1" t="s">
        <v>218</v>
      </c>
      <c r="D216" s="1">
        <v>0</v>
      </c>
      <c r="E216" s="3">
        <v>4.13</v>
      </c>
      <c r="F216" s="1">
        <v>0</v>
      </c>
      <c r="G216" s="10" t="s">
        <v>570</v>
      </c>
    </row>
    <row r="217" spans="1:7" x14ac:dyDescent="0.25">
      <c r="A217" s="8">
        <v>215</v>
      </c>
      <c r="B217" s="1">
        <v>0</v>
      </c>
      <c r="C217" s="1" t="s">
        <v>219</v>
      </c>
      <c r="D217" s="1">
        <v>0</v>
      </c>
      <c r="E217" s="3">
        <v>354</v>
      </c>
      <c r="F217" s="1">
        <v>0</v>
      </c>
      <c r="G217" s="10" t="s">
        <v>571</v>
      </c>
    </row>
    <row r="218" spans="1:7" x14ac:dyDescent="0.25">
      <c r="A218" s="8">
        <v>216</v>
      </c>
      <c r="B218" s="1">
        <v>0</v>
      </c>
      <c r="C218" s="1" t="s">
        <v>220</v>
      </c>
      <c r="D218" s="1">
        <v>0</v>
      </c>
      <c r="E218" s="3">
        <v>110.46</v>
      </c>
      <c r="F218" s="1">
        <v>0</v>
      </c>
      <c r="G218" s="10" t="s">
        <v>572</v>
      </c>
    </row>
    <row r="219" spans="1:7" x14ac:dyDescent="0.25">
      <c r="A219" s="8">
        <v>217</v>
      </c>
      <c r="B219" s="1">
        <v>0</v>
      </c>
      <c r="C219" s="1" t="s">
        <v>221</v>
      </c>
      <c r="D219" s="1">
        <v>0</v>
      </c>
      <c r="E219" s="3">
        <v>131.51</v>
      </c>
      <c r="F219" s="1">
        <v>0</v>
      </c>
      <c r="G219" s="10" t="s">
        <v>573</v>
      </c>
    </row>
    <row r="220" spans="1:7" x14ac:dyDescent="0.25">
      <c r="A220" s="8">
        <v>218</v>
      </c>
      <c r="B220" s="1">
        <v>0</v>
      </c>
      <c r="C220" s="1" t="s">
        <v>222</v>
      </c>
      <c r="D220" s="1">
        <v>0</v>
      </c>
      <c r="E220" s="3">
        <v>131.51</v>
      </c>
      <c r="F220" s="1">
        <v>0</v>
      </c>
      <c r="G220" s="10" t="s">
        <v>574</v>
      </c>
    </row>
    <row r="221" spans="1:7" x14ac:dyDescent="0.25">
      <c r="A221" s="8">
        <v>219</v>
      </c>
      <c r="B221" s="1">
        <v>0</v>
      </c>
      <c r="C221" s="1" t="s">
        <v>223</v>
      </c>
      <c r="D221" s="1">
        <v>0</v>
      </c>
      <c r="E221" s="3">
        <v>15.54</v>
      </c>
      <c r="F221" s="1">
        <v>0</v>
      </c>
      <c r="G221" s="10" t="s">
        <v>575</v>
      </c>
    </row>
    <row r="222" spans="1:7" x14ac:dyDescent="0.25">
      <c r="A222" s="8">
        <v>220</v>
      </c>
      <c r="B222" s="1">
        <v>0</v>
      </c>
      <c r="C222" s="1" t="s">
        <v>224</v>
      </c>
      <c r="D222" s="1">
        <v>0</v>
      </c>
      <c r="E222" s="3">
        <v>2835</v>
      </c>
      <c r="F222" s="1">
        <v>0</v>
      </c>
      <c r="G222" s="11" t="s">
        <v>576</v>
      </c>
    </row>
    <row r="223" spans="1:7" x14ac:dyDescent="0.25">
      <c r="A223" s="8">
        <v>221</v>
      </c>
      <c r="B223" s="1">
        <v>0</v>
      </c>
      <c r="C223" s="1" t="s">
        <v>225</v>
      </c>
      <c r="D223" s="1">
        <v>0</v>
      </c>
      <c r="E223" s="3">
        <v>3019</v>
      </c>
      <c r="F223" s="1">
        <v>0</v>
      </c>
      <c r="G223" s="11" t="s">
        <v>577</v>
      </c>
    </row>
    <row r="224" spans="1:7" x14ac:dyDescent="0.25">
      <c r="A224" s="8">
        <v>222</v>
      </c>
      <c r="B224" s="1">
        <v>0</v>
      </c>
      <c r="C224" s="1" t="s">
        <v>226</v>
      </c>
      <c r="D224" s="1">
        <v>0</v>
      </c>
      <c r="E224" s="3">
        <v>3176</v>
      </c>
      <c r="F224" s="1">
        <v>0</v>
      </c>
      <c r="G224" s="11" t="s">
        <v>578</v>
      </c>
    </row>
    <row r="225" spans="1:7" x14ac:dyDescent="0.25">
      <c r="A225" s="8">
        <v>223</v>
      </c>
      <c r="B225" s="1">
        <v>0</v>
      </c>
      <c r="C225" s="1" t="s">
        <v>227</v>
      </c>
      <c r="D225" s="1">
        <v>0</v>
      </c>
      <c r="E225" s="3">
        <v>3360</v>
      </c>
      <c r="F225" s="1">
        <v>0</v>
      </c>
      <c r="G225" s="11" t="s">
        <v>579</v>
      </c>
    </row>
    <row r="226" spans="1:7" x14ac:dyDescent="0.25">
      <c r="A226" s="8">
        <v>224</v>
      </c>
      <c r="B226" s="1">
        <v>0</v>
      </c>
      <c r="C226" s="1" t="s">
        <v>228</v>
      </c>
      <c r="D226" s="1">
        <v>0</v>
      </c>
      <c r="E226" s="3">
        <v>3544</v>
      </c>
      <c r="F226" s="1">
        <v>0</v>
      </c>
      <c r="G226" s="11" t="s">
        <v>580</v>
      </c>
    </row>
    <row r="227" spans="1:7" x14ac:dyDescent="0.25">
      <c r="A227" s="8">
        <v>225</v>
      </c>
      <c r="B227" s="1">
        <v>0</v>
      </c>
      <c r="C227" s="1" t="s">
        <v>229</v>
      </c>
      <c r="D227" s="1">
        <v>0</v>
      </c>
      <c r="E227" s="3">
        <v>3728</v>
      </c>
      <c r="F227" s="1">
        <v>0</v>
      </c>
      <c r="G227" s="11" t="s">
        <v>581</v>
      </c>
    </row>
    <row r="228" spans="1:7" x14ac:dyDescent="0.25">
      <c r="A228" s="8">
        <v>226</v>
      </c>
      <c r="B228" s="1">
        <v>0</v>
      </c>
      <c r="C228" s="1" t="s">
        <v>230</v>
      </c>
      <c r="D228" s="1">
        <v>0</v>
      </c>
      <c r="E228" s="3">
        <v>3911</v>
      </c>
      <c r="F228" s="1">
        <v>0</v>
      </c>
      <c r="G228" s="11" t="s">
        <v>582</v>
      </c>
    </row>
    <row r="229" spans="1:7" x14ac:dyDescent="0.25">
      <c r="A229" s="8">
        <v>227</v>
      </c>
      <c r="B229" s="1">
        <v>0</v>
      </c>
      <c r="C229" s="1" t="s">
        <v>231</v>
      </c>
      <c r="D229" s="1">
        <v>0</v>
      </c>
      <c r="E229" s="3">
        <v>4069</v>
      </c>
      <c r="F229" s="1">
        <v>0</v>
      </c>
      <c r="G229" s="11" t="s">
        <v>583</v>
      </c>
    </row>
    <row r="230" spans="1:7" x14ac:dyDescent="0.25">
      <c r="A230" s="8">
        <v>228</v>
      </c>
      <c r="B230" s="1">
        <v>0</v>
      </c>
      <c r="C230" s="1" t="s">
        <v>232</v>
      </c>
      <c r="D230" s="1">
        <v>0</v>
      </c>
      <c r="E230" s="3">
        <v>4253</v>
      </c>
      <c r="F230" s="1">
        <v>0</v>
      </c>
      <c r="G230" s="11" t="s">
        <v>584</v>
      </c>
    </row>
    <row r="231" spans="1:7" x14ac:dyDescent="0.25">
      <c r="A231" s="8">
        <v>229</v>
      </c>
      <c r="B231" s="1">
        <v>0</v>
      </c>
      <c r="C231" s="1" t="s">
        <v>233</v>
      </c>
      <c r="D231" s="1">
        <v>0</v>
      </c>
      <c r="E231" s="3">
        <v>4436</v>
      </c>
      <c r="F231" s="1">
        <v>0</v>
      </c>
      <c r="G231" s="11" t="s">
        <v>585</v>
      </c>
    </row>
    <row r="232" spans="1:7" x14ac:dyDescent="0.25">
      <c r="A232" s="8">
        <v>230</v>
      </c>
      <c r="B232" s="1">
        <v>0</v>
      </c>
      <c r="C232" s="1" t="s">
        <v>234</v>
      </c>
      <c r="D232" s="1">
        <v>0</v>
      </c>
      <c r="E232" s="3">
        <v>4620</v>
      </c>
      <c r="F232" s="1">
        <v>0</v>
      </c>
      <c r="G232" s="11" t="s">
        <v>586</v>
      </c>
    </row>
    <row r="233" spans="1:7" x14ac:dyDescent="0.25">
      <c r="A233" s="8">
        <v>231</v>
      </c>
      <c r="B233" s="1">
        <v>0</v>
      </c>
      <c r="C233" s="1" t="s">
        <v>235</v>
      </c>
      <c r="D233" s="1">
        <v>0</v>
      </c>
      <c r="E233" s="3">
        <v>4804</v>
      </c>
      <c r="F233" s="1">
        <v>0</v>
      </c>
      <c r="G233" s="11" t="s">
        <v>587</v>
      </c>
    </row>
    <row r="234" spans="1:7" x14ac:dyDescent="0.25">
      <c r="A234" s="8">
        <v>232</v>
      </c>
      <c r="B234" s="1">
        <v>0</v>
      </c>
      <c r="C234" s="1" t="s">
        <v>236</v>
      </c>
      <c r="D234" s="1">
        <v>0</v>
      </c>
      <c r="E234" s="3">
        <v>4961</v>
      </c>
      <c r="F234" s="1">
        <v>0</v>
      </c>
      <c r="G234" s="11" t="s">
        <v>588</v>
      </c>
    </row>
    <row r="235" spans="1:7" x14ac:dyDescent="0.25">
      <c r="A235" s="8">
        <v>233</v>
      </c>
      <c r="B235" s="1">
        <v>0</v>
      </c>
      <c r="C235" s="1" t="s">
        <v>237</v>
      </c>
      <c r="D235" s="1">
        <v>0</v>
      </c>
      <c r="E235" s="3">
        <v>5329</v>
      </c>
      <c r="F235" s="1">
        <v>0</v>
      </c>
      <c r="G235" s="11" t="s">
        <v>589</v>
      </c>
    </row>
    <row r="236" spans="1:7" x14ac:dyDescent="0.25">
      <c r="A236" s="8">
        <v>234</v>
      </c>
      <c r="B236" s="1">
        <v>0</v>
      </c>
      <c r="C236" s="1" t="s">
        <v>238</v>
      </c>
      <c r="D236" s="1">
        <v>0</v>
      </c>
      <c r="E236" s="3" t="s">
        <v>317</v>
      </c>
      <c r="F236" s="1">
        <v>0</v>
      </c>
      <c r="G236" s="11" t="s">
        <v>590</v>
      </c>
    </row>
    <row r="237" spans="1:7" x14ac:dyDescent="0.25">
      <c r="A237" s="8">
        <v>235</v>
      </c>
      <c r="B237" s="1">
        <v>0</v>
      </c>
      <c r="C237" s="1" t="s">
        <v>239</v>
      </c>
      <c r="D237" s="1">
        <v>0</v>
      </c>
      <c r="E237" s="3" t="s">
        <v>318</v>
      </c>
      <c r="F237" s="1">
        <v>0</v>
      </c>
      <c r="G237" s="11" t="s">
        <v>591</v>
      </c>
    </row>
    <row r="238" spans="1:7" x14ac:dyDescent="0.25">
      <c r="A238" s="8">
        <v>236</v>
      </c>
      <c r="B238" s="1">
        <v>0</v>
      </c>
      <c r="C238" s="1" t="s">
        <v>240</v>
      </c>
      <c r="D238" s="1">
        <v>0</v>
      </c>
      <c r="E238" s="3" t="s">
        <v>319</v>
      </c>
      <c r="F238" s="1">
        <v>0</v>
      </c>
      <c r="G238" s="11" t="s">
        <v>592</v>
      </c>
    </row>
    <row r="239" spans="1:7" x14ac:dyDescent="0.25">
      <c r="A239" s="8">
        <v>237</v>
      </c>
      <c r="B239" s="1">
        <v>0</v>
      </c>
      <c r="C239" s="1" t="s">
        <v>241</v>
      </c>
      <c r="D239" s="1">
        <v>0</v>
      </c>
      <c r="E239" s="3" t="s">
        <v>320</v>
      </c>
      <c r="F239" s="1">
        <v>0</v>
      </c>
      <c r="G239" s="11" t="s">
        <v>593</v>
      </c>
    </row>
    <row r="240" spans="1:7" x14ac:dyDescent="0.25">
      <c r="A240" s="8">
        <v>238</v>
      </c>
      <c r="B240" s="1">
        <v>0</v>
      </c>
      <c r="C240" s="1" t="s">
        <v>242</v>
      </c>
      <c r="D240" s="1">
        <v>0</v>
      </c>
      <c r="E240" s="3" t="s">
        <v>321</v>
      </c>
      <c r="F240" s="1">
        <v>0</v>
      </c>
      <c r="G240" s="11" t="s">
        <v>594</v>
      </c>
    </row>
    <row r="241" spans="1:7" x14ac:dyDescent="0.25">
      <c r="A241" s="8">
        <v>239</v>
      </c>
      <c r="B241" s="1">
        <v>0</v>
      </c>
      <c r="C241" s="1" t="s">
        <v>243</v>
      </c>
      <c r="D241" s="1">
        <v>0</v>
      </c>
      <c r="E241" s="3" t="s">
        <v>322</v>
      </c>
      <c r="F241" s="1">
        <v>0</v>
      </c>
      <c r="G241" s="11" t="s">
        <v>595</v>
      </c>
    </row>
    <row r="242" spans="1:7" x14ac:dyDescent="0.25">
      <c r="A242" s="8">
        <v>240</v>
      </c>
      <c r="B242" s="1">
        <v>0</v>
      </c>
      <c r="C242" s="1" t="s">
        <v>244</v>
      </c>
      <c r="D242" s="1">
        <v>0</v>
      </c>
      <c r="E242" s="3" t="s">
        <v>323</v>
      </c>
      <c r="F242" s="1">
        <v>0</v>
      </c>
      <c r="G242" s="11" t="s">
        <v>596</v>
      </c>
    </row>
    <row r="243" spans="1:7" x14ac:dyDescent="0.25">
      <c r="A243" s="8">
        <v>241</v>
      </c>
      <c r="B243" s="1">
        <v>0</v>
      </c>
      <c r="C243" s="1" t="s">
        <v>245</v>
      </c>
      <c r="D243" s="1">
        <v>0</v>
      </c>
      <c r="E243" s="3" t="s">
        <v>324</v>
      </c>
      <c r="F243" s="1">
        <v>0</v>
      </c>
      <c r="G243" s="11" t="s">
        <v>597</v>
      </c>
    </row>
    <row r="244" spans="1:7" x14ac:dyDescent="0.25">
      <c r="A244" s="8">
        <v>242</v>
      </c>
      <c r="B244" s="1">
        <v>0</v>
      </c>
      <c r="C244" s="1" t="s">
        <v>246</v>
      </c>
      <c r="D244" s="1">
        <v>0</v>
      </c>
      <c r="E244" s="3" t="s">
        <v>325</v>
      </c>
      <c r="F244" s="1">
        <v>0</v>
      </c>
      <c r="G244" s="11" t="s">
        <v>598</v>
      </c>
    </row>
    <row r="245" spans="1:7" x14ac:dyDescent="0.25">
      <c r="A245" s="8">
        <v>243</v>
      </c>
      <c r="B245" s="1">
        <v>0</v>
      </c>
      <c r="C245" s="1" t="s">
        <v>247</v>
      </c>
      <c r="D245" s="1">
        <v>0</v>
      </c>
      <c r="E245" s="3" t="s">
        <v>326</v>
      </c>
      <c r="F245" s="1">
        <v>0</v>
      </c>
      <c r="G245" s="11" t="s">
        <v>599</v>
      </c>
    </row>
    <row r="246" spans="1:7" x14ac:dyDescent="0.25">
      <c r="A246" s="8">
        <v>244</v>
      </c>
      <c r="B246" s="1">
        <v>0</v>
      </c>
      <c r="C246" s="1" t="s">
        <v>248</v>
      </c>
      <c r="D246" s="1">
        <v>0</v>
      </c>
      <c r="E246" s="3" t="s">
        <v>327</v>
      </c>
      <c r="F246" s="1">
        <v>0</v>
      </c>
      <c r="G246" s="11" t="s">
        <v>600</v>
      </c>
    </row>
    <row r="247" spans="1:7" x14ac:dyDescent="0.25">
      <c r="A247" s="8">
        <v>245</v>
      </c>
      <c r="B247" s="1">
        <v>0</v>
      </c>
      <c r="C247" s="1" t="s">
        <v>249</v>
      </c>
      <c r="D247" s="1">
        <v>0</v>
      </c>
      <c r="E247" s="3" t="s">
        <v>328</v>
      </c>
      <c r="F247" s="1">
        <v>0</v>
      </c>
      <c r="G247" s="11" t="s">
        <v>601</v>
      </c>
    </row>
    <row r="248" spans="1:7" x14ac:dyDescent="0.25">
      <c r="A248" s="8">
        <v>246</v>
      </c>
      <c r="B248" s="1">
        <v>0</v>
      </c>
      <c r="C248" s="1" t="s">
        <v>250</v>
      </c>
      <c r="D248" s="1">
        <v>0</v>
      </c>
      <c r="E248" s="3" t="s">
        <v>329</v>
      </c>
      <c r="F248" s="1">
        <v>0</v>
      </c>
      <c r="G248" s="11" t="s">
        <v>602</v>
      </c>
    </row>
    <row r="249" spans="1:7" x14ac:dyDescent="0.25">
      <c r="A249" s="8">
        <v>247</v>
      </c>
      <c r="B249" s="1">
        <v>0</v>
      </c>
      <c r="C249" s="1" t="s">
        <v>251</v>
      </c>
      <c r="D249" s="1">
        <v>0</v>
      </c>
      <c r="E249" s="3" t="s">
        <v>330</v>
      </c>
      <c r="F249" s="1">
        <v>0</v>
      </c>
      <c r="G249" s="11" t="s">
        <v>603</v>
      </c>
    </row>
    <row r="250" spans="1:7" x14ac:dyDescent="0.25">
      <c r="A250" s="8">
        <v>248</v>
      </c>
      <c r="B250" s="1">
        <v>0</v>
      </c>
      <c r="C250" s="1" t="s">
        <v>252</v>
      </c>
      <c r="D250" s="1">
        <v>0</v>
      </c>
      <c r="E250" s="3">
        <v>143</v>
      </c>
      <c r="F250" s="1">
        <v>0</v>
      </c>
      <c r="G250" s="11" t="s">
        <v>604</v>
      </c>
    </row>
    <row r="251" spans="1:7" x14ac:dyDescent="0.25">
      <c r="A251" s="8">
        <v>249</v>
      </c>
      <c r="B251" s="1">
        <v>0</v>
      </c>
      <c r="C251" s="1" t="s">
        <v>253</v>
      </c>
      <c r="D251" s="1">
        <v>0</v>
      </c>
      <c r="E251" s="3">
        <v>220</v>
      </c>
      <c r="F251" s="1">
        <v>0</v>
      </c>
      <c r="G251" s="11" t="s">
        <v>605</v>
      </c>
    </row>
    <row r="252" spans="1:7" x14ac:dyDescent="0.25">
      <c r="A252" s="8">
        <v>250</v>
      </c>
      <c r="B252" s="1">
        <v>0</v>
      </c>
      <c r="C252" s="1" t="s">
        <v>254</v>
      </c>
      <c r="D252" s="1">
        <v>0</v>
      </c>
      <c r="E252" s="3">
        <v>550</v>
      </c>
      <c r="F252" s="1">
        <v>0</v>
      </c>
      <c r="G252" s="11" t="s">
        <v>606</v>
      </c>
    </row>
    <row r="253" spans="1:7" x14ac:dyDescent="0.25">
      <c r="A253" s="8">
        <v>251</v>
      </c>
      <c r="B253" s="1">
        <v>0</v>
      </c>
      <c r="C253" s="1" t="s">
        <v>255</v>
      </c>
      <c r="D253" s="1">
        <v>0</v>
      </c>
      <c r="E253" s="3">
        <v>1815</v>
      </c>
      <c r="F253" s="1">
        <v>0</v>
      </c>
      <c r="G253" s="11" t="s">
        <v>607</v>
      </c>
    </row>
    <row r="254" spans="1:7" x14ac:dyDescent="0.25">
      <c r="A254" s="8">
        <v>252</v>
      </c>
      <c r="B254" s="1">
        <v>0</v>
      </c>
      <c r="C254" s="1" t="s">
        <v>256</v>
      </c>
      <c r="D254" s="1">
        <v>0</v>
      </c>
      <c r="E254" s="3">
        <v>825</v>
      </c>
      <c r="F254" s="1">
        <v>0</v>
      </c>
      <c r="G254" s="12" t="s">
        <v>608</v>
      </c>
    </row>
    <row r="255" spans="1:7" x14ac:dyDescent="0.25">
      <c r="A255" s="8">
        <v>253</v>
      </c>
      <c r="B255" s="1">
        <v>0</v>
      </c>
      <c r="C255" s="1" t="s">
        <v>257</v>
      </c>
      <c r="D255" s="1">
        <v>0</v>
      </c>
      <c r="E255" s="3">
        <v>1100</v>
      </c>
      <c r="F255" s="1">
        <v>0</v>
      </c>
      <c r="G255" s="11" t="s">
        <v>609</v>
      </c>
    </row>
    <row r="256" spans="1:7" x14ac:dyDescent="0.25">
      <c r="A256" s="8">
        <v>254</v>
      </c>
      <c r="B256" s="1">
        <v>0</v>
      </c>
      <c r="C256" s="1" t="s">
        <v>258</v>
      </c>
      <c r="D256" s="1">
        <v>0</v>
      </c>
      <c r="E256" s="3">
        <v>1100</v>
      </c>
      <c r="F256" s="1">
        <v>0</v>
      </c>
      <c r="G256" s="11" t="s">
        <v>610</v>
      </c>
    </row>
    <row r="257" spans="1:7" x14ac:dyDescent="0.25">
      <c r="A257" s="8">
        <v>255</v>
      </c>
      <c r="B257" s="1">
        <v>0</v>
      </c>
      <c r="C257" s="1" t="s">
        <v>259</v>
      </c>
      <c r="D257" s="1">
        <v>0</v>
      </c>
      <c r="E257" s="3">
        <v>2100</v>
      </c>
      <c r="F257" s="1">
        <v>0</v>
      </c>
      <c r="G257" s="11" t="s">
        <v>611</v>
      </c>
    </row>
    <row r="258" spans="1:7" x14ac:dyDescent="0.25">
      <c r="A258" s="8">
        <v>256</v>
      </c>
      <c r="B258" s="1">
        <v>0</v>
      </c>
      <c r="C258" s="1" t="s">
        <v>260</v>
      </c>
      <c r="D258" s="1">
        <v>0</v>
      </c>
      <c r="E258" s="3">
        <v>1100</v>
      </c>
      <c r="F258" s="1">
        <v>0</v>
      </c>
      <c r="G258" s="11" t="s">
        <v>612</v>
      </c>
    </row>
    <row r="259" spans="1:7" x14ac:dyDescent="0.25">
      <c r="A259" s="8">
        <v>257</v>
      </c>
      <c r="B259" s="1">
        <v>0</v>
      </c>
      <c r="C259" s="1" t="s">
        <v>261</v>
      </c>
      <c r="D259" s="1">
        <v>0</v>
      </c>
      <c r="E259" s="3">
        <v>1400</v>
      </c>
      <c r="F259" s="1">
        <v>0</v>
      </c>
      <c r="G259" s="11" t="s">
        <v>613</v>
      </c>
    </row>
    <row r="260" spans="1:7" x14ac:dyDescent="0.25">
      <c r="A260" s="8">
        <v>258</v>
      </c>
      <c r="B260" s="1">
        <v>0</v>
      </c>
      <c r="C260" s="1" t="s">
        <v>262</v>
      </c>
      <c r="D260" s="1">
        <v>0</v>
      </c>
      <c r="E260" s="3">
        <v>1100</v>
      </c>
      <c r="F260" s="1">
        <v>0</v>
      </c>
      <c r="G260" s="11" t="s">
        <v>614</v>
      </c>
    </row>
    <row r="261" spans="1:7" x14ac:dyDescent="0.25">
      <c r="A261" s="8">
        <v>259</v>
      </c>
      <c r="B261" s="1">
        <v>0</v>
      </c>
      <c r="C261" s="1" t="s">
        <v>263</v>
      </c>
      <c r="D261" s="1">
        <v>0</v>
      </c>
      <c r="E261" s="3">
        <v>440</v>
      </c>
      <c r="F261" s="1">
        <v>0</v>
      </c>
      <c r="G261" s="11" t="s">
        <v>615</v>
      </c>
    </row>
    <row r="262" spans="1:7" x14ac:dyDescent="0.25">
      <c r="A262" s="8">
        <v>260</v>
      </c>
      <c r="B262" s="1">
        <v>0</v>
      </c>
      <c r="C262" s="1" t="s">
        <v>264</v>
      </c>
      <c r="D262" s="1">
        <v>0</v>
      </c>
      <c r="E262" s="3">
        <v>198</v>
      </c>
      <c r="F262" s="1">
        <v>0</v>
      </c>
      <c r="G262" s="11" t="s">
        <v>616</v>
      </c>
    </row>
    <row r="263" spans="1:7" x14ac:dyDescent="0.25">
      <c r="A263" s="8">
        <v>261</v>
      </c>
      <c r="B263" s="1">
        <v>0</v>
      </c>
      <c r="C263" s="1" t="s">
        <v>265</v>
      </c>
      <c r="D263" s="1">
        <v>0</v>
      </c>
      <c r="E263" s="3">
        <v>6325</v>
      </c>
      <c r="F263" s="1">
        <v>0</v>
      </c>
      <c r="G263" s="11" t="s">
        <v>617</v>
      </c>
    </row>
    <row r="264" spans="1:7" x14ac:dyDescent="0.25">
      <c r="A264" s="8">
        <v>262</v>
      </c>
      <c r="B264" s="1">
        <v>0</v>
      </c>
      <c r="C264" s="1" t="s">
        <v>266</v>
      </c>
      <c r="D264" s="1">
        <v>0</v>
      </c>
      <c r="E264" s="3">
        <v>5819</v>
      </c>
      <c r="F264" s="1">
        <v>0</v>
      </c>
      <c r="G264" s="13" t="s">
        <v>618</v>
      </c>
    </row>
    <row r="265" spans="1:7" x14ac:dyDescent="0.25">
      <c r="A265" s="8">
        <v>263</v>
      </c>
      <c r="B265" s="1">
        <v>0</v>
      </c>
      <c r="C265" s="1" t="s">
        <v>267</v>
      </c>
      <c r="D265" s="1">
        <v>0</v>
      </c>
      <c r="E265" s="3">
        <v>1139</v>
      </c>
      <c r="F265" s="1">
        <v>0</v>
      </c>
      <c r="G265" s="13" t="s">
        <v>619</v>
      </c>
    </row>
    <row r="266" spans="1:7" x14ac:dyDescent="0.25">
      <c r="A266" s="8">
        <v>264</v>
      </c>
      <c r="B266" s="1">
        <v>0</v>
      </c>
      <c r="C266" s="1" t="s">
        <v>268</v>
      </c>
      <c r="D266" s="1">
        <v>0</v>
      </c>
      <c r="E266" s="3">
        <v>886</v>
      </c>
      <c r="F266" s="1">
        <v>0</v>
      </c>
      <c r="G266" s="13" t="s">
        <v>620</v>
      </c>
    </row>
    <row r="267" spans="1:7" x14ac:dyDescent="0.25">
      <c r="A267" s="8">
        <v>265</v>
      </c>
      <c r="B267" s="1">
        <v>0</v>
      </c>
      <c r="C267" s="1" t="s">
        <v>269</v>
      </c>
      <c r="D267" s="1">
        <v>0</v>
      </c>
      <c r="E267" s="3">
        <v>979</v>
      </c>
      <c r="F267" s="1">
        <v>0</v>
      </c>
      <c r="G267" s="13" t="s">
        <v>621</v>
      </c>
    </row>
    <row r="268" spans="1:7" x14ac:dyDescent="0.25">
      <c r="A268" s="8">
        <v>266</v>
      </c>
      <c r="B268" s="1">
        <v>0</v>
      </c>
      <c r="C268" s="1" t="s">
        <v>270</v>
      </c>
      <c r="D268" s="1">
        <v>0</v>
      </c>
      <c r="E268" s="3">
        <v>385</v>
      </c>
      <c r="F268" s="1">
        <v>0</v>
      </c>
      <c r="G268" s="13" t="s">
        <v>622</v>
      </c>
    </row>
    <row r="269" spans="1:7" x14ac:dyDescent="0.25">
      <c r="A269" s="8">
        <v>267</v>
      </c>
      <c r="B269" s="1">
        <v>0</v>
      </c>
      <c r="C269" s="1" t="s">
        <v>271</v>
      </c>
      <c r="D269" s="1">
        <v>0</v>
      </c>
      <c r="E269" s="3">
        <v>550</v>
      </c>
      <c r="F269" s="1">
        <v>0</v>
      </c>
      <c r="G269" s="13" t="s">
        <v>623</v>
      </c>
    </row>
    <row r="270" spans="1:7" x14ac:dyDescent="0.25">
      <c r="A270" s="8">
        <v>268</v>
      </c>
      <c r="B270" s="1">
        <v>0</v>
      </c>
      <c r="C270" s="1" t="s">
        <v>272</v>
      </c>
      <c r="D270" s="1">
        <v>0</v>
      </c>
      <c r="E270" s="3">
        <v>380</v>
      </c>
      <c r="F270" s="1">
        <v>0</v>
      </c>
      <c r="G270" s="13" t="s">
        <v>624</v>
      </c>
    </row>
    <row r="271" spans="1:7" x14ac:dyDescent="0.25">
      <c r="A271" s="8">
        <v>269</v>
      </c>
      <c r="B271" s="1">
        <v>0</v>
      </c>
      <c r="C271" s="1" t="s">
        <v>273</v>
      </c>
      <c r="D271" s="1">
        <v>0</v>
      </c>
      <c r="E271" s="3">
        <v>506</v>
      </c>
      <c r="F271" s="1">
        <v>0</v>
      </c>
      <c r="G271" s="13" t="s">
        <v>625</v>
      </c>
    </row>
    <row r="272" spans="1:7" x14ac:dyDescent="0.25">
      <c r="A272" s="8">
        <v>270</v>
      </c>
      <c r="B272" s="1">
        <v>0</v>
      </c>
      <c r="C272" s="1" t="s">
        <v>274</v>
      </c>
      <c r="D272" s="1">
        <v>0</v>
      </c>
      <c r="E272" s="3">
        <v>385</v>
      </c>
      <c r="F272" s="1">
        <v>0</v>
      </c>
      <c r="G272" s="13" t="s">
        <v>626</v>
      </c>
    </row>
    <row r="273" spans="1:7" x14ac:dyDescent="0.25">
      <c r="A273" s="8">
        <v>271</v>
      </c>
      <c r="B273" s="1">
        <v>0</v>
      </c>
      <c r="C273" s="1" t="s">
        <v>275</v>
      </c>
      <c r="D273" s="1">
        <v>0</v>
      </c>
      <c r="E273" s="3">
        <v>127</v>
      </c>
      <c r="F273" s="1">
        <v>0</v>
      </c>
      <c r="G273" s="13" t="s">
        <v>627</v>
      </c>
    </row>
    <row r="274" spans="1:7" x14ac:dyDescent="0.25">
      <c r="A274" s="8">
        <v>272</v>
      </c>
      <c r="B274" s="1">
        <v>0</v>
      </c>
      <c r="C274" s="1" t="s">
        <v>276</v>
      </c>
      <c r="D274" s="1">
        <v>0</v>
      </c>
      <c r="E274" s="3">
        <v>506</v>
      </c>
      <c r="F274" s="1">
        <v>0</v>
      </c>
      <c r="G274" s="13" t="s">
        <v>628</v>
      </c>
    </row>
    <row r="275" spans="1:7" x14ac:dyDescent="0.25">
      <c r="A275" s="8">
        <v>273</v>
      </c>
      <c r="B275" s="1">
        <v>0</v>
      </c>
      <c r="C275" s="1" t="s">
        <v>277</v>
      </c>
      <c r="D275" s="1">
        <v>0</v>
      </c>
      <c r="E275" s="3">
        <v>715</v>
      </c>
      <c r="F275" s="1">
        <v>0</v>
      </c>
      <c r="G275" s="13" t="s">
        <v>629</v>
      </c>
    </row>
    <row r="276" spans="1:7" x14ac:dyDescent="0.25">
      <c r="A276" s="8">
        <v>274</v>
      </c>
      <c r="B276" s="1">
        <v>0</v>
      </c>
      <c r="C276" s="1" t="s">
        <v>278</v>
      </c>
      <c r="D276" s="1">
        <v>0</v>
      </c>
      <c r="E276" s="3">
        <v>550</v>
      </c>
      <c r="F276" s="1">
        <v>0</v>
      </c>
      <c r="G276" s="13" t="s">
        <v>630</v>
      </c>
    </row>
    <row r="277" spans="1:7" x14ac:dyDescent="0.25">
      <c r="A277" s="8">
        <v>275</v>
      </c>
      <c r="B277" s="1">
        <v>0</v>
      </c>
      <c r="C277" s="1" t="s">
        <v>279</v>
      </c>
      <c r="D277" s="1">
        <v>0</v>
      </c>
      <c r="E277" s="3">
        <v>886</v>
      </c>
      <c r="F277" s="1">
        <v>0</v>
      </c>
      <c r="G277" s="13" t="s">
        <v>631</v>
      </c>
    </row>
    <row r="278" spans="1:7" x14ac:dyDescent="0.25">
      <c r="A278" s="8">
        <v>276</v>
      </c>
      <c r="B278" s="1">
        <v>0</v>
      </c>
      <c r="C278" s="1" t="s">
        <v>280</v>
      </c>
      <c r="D278" s="1">
        <v>0</v>
      </c>
      <c r="E278" s="3">
        <v>297</v>
      </c>
      <c r="F278" s="1">
        <v>0</v>
      </c>
      <c r="G278" s="13" t="s">
        <v>632</v>
      </c>
    </row>
    <row r="279" spans="1:7" x14ac:dyDescent="0.25">
      <c r="A279" s="8">
        <v>277</v>
      </c>
      <c r="B279" s="1">
        <v>0</v>
      </c>
      <c r="C279" s="1" t="s">
        <v>281</v>
      </c>
      <c r="D279" s="1">
        <v>0</v>
      </c>
      <c r="E279" s="3">
        <v>7671</v>
      </c>
      <c r="F279" s="1">
        <v>0</v>
      </c>
      <c r="G279" s="11" t="s">
        <v>633</v>
      </c>
    </row>
    <row r="280" spans="1:7" x14ac:dyDescent="0.25">
      <c r="A280" s="8">
        <v>278</v>
      </c>
      <c r="B280" s="1">
        <v>0</v>
      </c>
      <c r="C280" s="1" t="s">
        <v>282</v>
      </c>
      <c r="D280" s="1">
        <v>0</v>
      </c>
      <c r="E280" s="3">
        <v>664</v>
      </c>
      <c r="F280" s="1">
        <v>0</v>
      </c>
      <c r="G280" s="11" t="s">
        <v>634</v>
      </c>
    </row>
    <row r="281" spans="1:7" x14ac:dyDescent="0.25">
      <c r="A281" s="8">
        <v>279</v>
      </c>
      <c r="B281" s="1">
        <v>0</v>
      </c>
      <c r="C281" s="1" t="s">
        <v>283</v>
      </c>
      <c r="D281" s="1">
        <v>0</v>
      </c>
      <c r="E281" s="3" t="s">
        <v>331</v>
      </c>
      <c r="F281" s="1">
        <v>0</v>
      </c>
      <c r="G281" s="11" t="s">
        <v>635</v>
      </c>
    </row>
    <row r="282" spans="1:7" x14ac:dyDescent="0.25">
      <c r="A282" s="8">
        <v>280</v>
      </c>
      <c r="B282" s="1">
        <v>0</v>
      </c>
      <c r="C282" s="1" t="s">
        <v>284</v>
      </c>
      <c r="D282" s="1">
        <v>0</v>
      </c>
      <c r="E282" s="3">
        <v>3400</v>
      </c>
      <c r="F282" s="1">
        <v>0</v>
      </c>
      <c r="G282" s="11" t="s">
        <v>636</v>
      </c>
    </row>
    <row r="283" spans="1:7" x14ac:dyDescent="0.25">
      <c r="A283" s="8">
        <v>281</v>
      </c>
      <c r="B283" s="1">
        <v>0</v>
      </c>
      <c r="C283" s="1" t="s">
        <v>285</v>
      </c>
      <c r="D283" s="1">
        <v>0</v>
      </c>
      <c r="E283" s="3">
        <v>2070</v>
      </c>
      <c r="F283" s="1">
        <v>0</v>
      </c>
      <c r="G283" s="11" t="s">
        <v>637</v>
      </c>
    </row>
    <row r="284" spans="1:7" x14ac:dyDescent="0.25">
      <c r="A284" s="8">
        <v>282</v>
      </c>
      <c r="B284" s="1">
        <v>0</v>
      </c>
      <c r="C284" s="1" t="s">
        <v>286</v>
      </c>
      <c r="D284" s="1">
        <v>0</v>
      </c>
      <c r="E284" s="3">
        <v>3400</v>
      </c>
      <c r="F284" s="1">
        <v>0</v>
      </c>
      <c r="G284" s="11" t="s">
        <v>638</v>
      </c>
    </row>
    <row r="285" spans="1:7" x14ac:dyDescent="0.25">
      <c r="A285" s="8">
        <v>283</v>
      </c>
      <c r="B285" s="1">
        <v>0</v>
      </c>
      <c r="C285" s="1" t="s">
        <v>287</v>
      </c>
      <c r="D285" s="1">
        <v>0</v>
      </c>
      <c r="E285" s="3" t="s">
        <v>332</v>
      </c>
      <c r="F285" s="1">
        <v>0</v>
      </c>
      <c r="G285" s="11" t="s">
        <v>639</v>
      </c>
    </row>
    <row r="286" spans="1:7" x14ac:dyDescent="0.25">
      <c r="A286" s="8">
        <v>284</v>
      </c>
      <c r="B286" s="1">
        <v>0</v>
      </c>
      <c r="C286" s="1" t="s">
        <v>288</v>
      </c>
      <c r="D286" s="1">
        <v>0</v>
      </c>
      <c r="E286" s="3" t="s">
        <v>332</v>
      </c>
      <c r="F286" s="1">
        <v>0</v>
      </c>
      <c r="G286" s="11" t="s">
        <v>640</v>
      </c>
    </row>
    <row r="287" spans="1:7" x14ac:dyDescent="0.25">
      <c r="A287" s="8">
        <v>285</v>
      </c>
      <c r="B287" s="1">
        <v>0</v>
      </c>
      <c r="C287" s="2" t="s">
        <v>338</v>
      </c>
      <c r="D287" s="1">
        <v>0</v>
      </c>
      <c r="E287" s="3">
        <v>3800</v>
      </c>
      <c r="F287" s="1">
        <v>0</v>
      </c>
      <c r="G287" s="11" t="s">
        <v>641</v>
      </c>
    </row>
    <row r="288" spans="1:7" x14ac:dyDescent="0.25">
      <c r="A288" s="8">
        <v>286</v>
      </c>
      <c r="B288" s="1">
        <v>0</v>
      </c>
      <c r="C288" s="2" t="s">
        <v>339</v>
      </c>
      <c r="D288" s="1">
        <v>0</v>
      </c>
      <c r="E288" s="3">
        <v>3800</v>
      </c>
      <c r="F288" s="1">
        <v>0</v>
      </c>
      <c r="G288" s="11" t="s">
        <v>642</v>
      </c>
    </row>
    <row r="289" spans="1:7" x14ac:dyDescent="0.25">
      <c r="A289" s="8">
        <v>287</v>
      </c>
      <c r="B289" s="1">
        <v>0</v>
      </c>
      <c r="C289" s="1" t="s">
        <v>289</v>
      </c>
      <c r="D289" s="1">
        <v>0</v>
      </c>
      <c r="E289" s="3" t="s">
        <v>333</v>
      </c>
      <c r="F289" s="1">
        <v>0</v>
      </c>
      <c r="G289" s="13" t="s">
        <v>643</v>
      </c>
    </row>
    <row r="290" spans="1:7" x14ac:dyDescent="0.25">
      <c r="A290" s="8">
        <v>288</v>
      </c>
      <c r="B290" s="1">
        <v>0</v>
      </c>
      <c r="C290" s="1" t="s">
        <v>340</v>
      </c>
      <c r="D290" s="1">
        <v>0</v>
      </c>
      <c r="E290" s="3" t="s">
        <v>334</v>
      </c>
      <c r="F290" s="1">
        <v>0</v>
      </c>
      <c r="G290" s="11" t="s">
        <v>644</v>
      </c>
    </row>
    <row r="291" spans="1:7" x14ac:dyDescent="0.25">
      <c r="A291" s="8">
        <v>289</v>
      </c>
      <c r="B291" s="1">
        <v>0</v>
      </c>
      <c r="C291" s="1" t="s">
        <v>341</v>
      </c>
      <c r="D291" s="1">
        <v>0</v>
      </c>
      <c r="E291" s="3" t="s">
        <v>335</v>
      </c>
      <c r="F291" s="1">
        <v>0</v>
      </c>
      <c r="G291" s="11" t="s">
        <v>645</v>
      </c>
    </row>
    <row r="292" spans="1:7" x14ac:dyDescent="0.25">
      <c r="A292" s="8">
        <v>290</v>
      </c>
      <c r="B292" s="1">
        <v>0</v>
      </c>
      <c r="C292" s="1" t="s">
        <v>290</v>
      </c>
      <c r="D292" s="1">
        <v>0</v>
      </c>
      <c r="E292" s="3" t="s">
        <v>336</v>
      </c>
      <c r="F292" s="1">
        <v>0</v>
      </c>
      <c r="G292" s="11" t="s">
        <v>646</v>
      </c>
    </row>
    <row r="293" spans="1:7" x14ac:dyDescent="0.25">
      <c r="A293" s="8">
        <v>291</v>
      </c>
      <c r="B293" s="1">
        <v>0</v>
      </c>
      <c r="C293" s="1" t="s">
        <v>291</v>
      </c>
      <c r="D293" s="1">
        <v>0</v>
      </c>
      <c r="E293" s="3" t="s">
        <v>337</v>
      </c>
      <c r="F293" s="1">
        <v>0</v>
      </c>
      <c r="G293" s="11" t="s">
        <v>647</v>
      </c>
    </row>
    <row r="294" spans="1:7" x14ac:dyDescent="0.25">
      <c r="A294" s="8">
        <v>292</v>
      </c>
      <c r="B294" s="1">
        <v>0</v>
      </c>
      <c r="C294" s="1" t="s">
        <v>292</v>
      </c>
      <c r="D294" s="1">
        <v>0</v>
      </c>
      <c r="E294" s="3">
        <v>10900</v>
      </c>
      <c r="F294" s="1">
        <v>0</v>
      </c>
      <c r="G294" s="11" t="s">
        <v>648</v>
      </c>
    </row>
    <row r="295" spans="1:7" x14ac:dyDescent="0.25">
      <c r="A295" s="8">
        <v>293</v>
      </c>
      <c r="B295" s="1">
        <v>0</v>
      </c>
      <c r="C295" s="1" t="s">
        <v>293</v>
      </c>
      <c r="D295" s="1">
        <v>0</v>
      </c>
      <c r="E295" s="3">
        <v>11850</v>
      </c>
      <c r="F295" s="1">
        <v>0</v>
      </c>
      <c r="G295" s="11" t="s">
        <v>649</v>
      </c>
    </row>
    <row r="296" spans="1:7" x14ac:dyDescent="0.25">
      <c r="A296" s="8">
        <v>294</v>
      </c>
      <c r="B296" s="1">
        <v>0</v>
      </c>
      <c r="C296" s="1" t="s">
        <v>294</v>
      </c>
      <c r="D296" s="1">
        <v>0</v>
      </c>
      <c r="E296" s="3">
        <v>400</v>
      </c>
      <c r="F296" s="1">
        <v>0</v>
      </c>
      <c r="G296" s="13" t="s">
        <v>650</v>
      </c>
    </row>
    <row r="297" spans="1:7" x14ac:dyDescent="0.25">
      <c r="A297" s="8">
        <v>295</v>
      </c>
      <c r="B297" s="1">
        <v>0</v>
      </c>
      <c r="C297" s="2" t="s">
        <v>342</v>
      </c>
      <c r="D297" s="1">
        <v>0</v>
      </c>
      <c r="E297" s="3">
        <v>1155</v>
      </c>
      <c r="F297" s="1">
        <v>0</v>
      </c>
      <c r="G297" s="13" t="s">
        <v>651</v>
      </c>
    </row>
    <row r="298" spans="1:7" x14ac:dyDescent="0.25">
      <c r="A298" s="8">
        <v>296</v>
      </c>
      <c r="B298" s="1">
        <v>0</v>
      </c>
      <c r="C298" s="1" t="s">
        <v>343</v>
      </c>
      <c r="D298" s="1">
        <v>0</v>
      </c>
      <c r="E298" s="3">
        <v>605</v>
      </c>
      <c r="F298" s="1">
        <v>0</v>
      </c>
      <c r="G298" s="13" t="s">
        <v>652</v>
      </c>
    </row>
    <row r="299" spans="1:7" x14ac:dyDescent="0.25">
      <c r="A299" s="8">
        <v>297</v>
      </c>
      <c r="B299" s="1">
        <v>0</v>
      </c>
      <c r="C299" s="1" t="s">
        <v>295</v>
      </c>
      <c r="D299" s="1">
        <v>0</v>
      </c>
      <c r="E299" s="3">
        <v>150</v>
      </c>
      <c r="F299" s="1">
        <v>0</v>
      </c>
      <c r="G299" s="11" t="s">
        <v>653</v>
      </c>
    </row>
    <row r="300" spans="1:7" x14ac:dyDescent="0.25">
      <c r="A300" s="8">
        <v>298</v>
      </c>
      <c r="B300" s="1">
        <v>0</v>
      </c>
      <c r="C300" s="1" t="s">
        <v>344</v>
      </c>
      <c r="D300" s="1">
        <v>0</v>
      </c>
      <c r="E300" s="3">
        <v>180</v>
      </c>
      <c r="F300" s="1">
        <v>0</v>
      </c>
      <c r="G300" s="11" t="s">
        <v>654</v>
      </c>
    </row>
    <row r="301" spans="1:7" x14ac:dyDescent="0.25">
      <c r="A301" s="8">
        <v>299</v>
      </c>
      <c r="B301" s="1">
        <v>0</v>
      </c>
      <c r="C301" s="1" t="s">
        <v>296</v>
      </c>
      <c r="D301" s="1">
        <v>0</v>
      </c>
      <c r="E301" s="3">
        <v>275</v>
      </c>
      <c r="F301" s="1">
        <v>0</v>
      </c>
      <c r="G301" s="11" t="s">
        <v>655</v>
      </c>
    </row>
    <row r="302" spans="1:7" x14ac:dyDescent="0.25">
      <c r="A302" s="8">
        <v>300</v>
      </c>
      <c r="B302" s="1">
        <v>0</v>
      </c>
      <c r="C302" s="1" t="s">
        <v>297</v>
      </c>
      <c r="D302" s="1">
        <v>0</v>
      </c>
      <c r="E302" s="3">
        <v>150</v>
      </c>
      <c r="F302" s="1">
        <v>0</v>
      </c>
      <c r="G302" s="11" t="s">
        <v>656</v>
      </c>
    </row>
    <row r="303" spans="1:7" x14ac:dyDescent="0.25">
      <c r="A303" s="8">
        <v>301</v>
      </c>
      <c r="B303" s="1">
        <v>0</v>
      </c>
      <c r="C303" s="1" t="s">
        <v>298</v>
      </c>
      <c r="D303" s="1">
        <v>0</v>
      </c>
      <c r="E303" s="3">
        <v>350</v>
      </c>
      <c r="F303" s="1">
        <v>0</v>
      </c>
      <c r="G303" s="11" t="s">
        <v>657</v>
      </c>
    </row>
    <row r="304" spans="1:7" x14ac:dyDescent="0.25">
      <c r="A304" s="8">
        <v>302</v>
      </c>
      <c r="B304" s="1">
        <v>0</v>
      </c>
      <c r="C304" s="1" t="s">
        <v>299</v>
      </c>
      <c r="D304" s="1">
        <v>0</v>
      </c>
      <c r="E304" s="3">
        <v>165</v>
      </c>
      <c r="F304" s="1">
        <v>0</v>
      </c>
      <c r="G304" s="11" t="s">
        <v>658</v>
      </c>
    </row>
    <row r="305" spans="1:7" x14ac:dyDescent="0.25">
      <c r="A305" s="8">
        <v>303</v>
      </c>
      <c r="B305" s="1">
        <v>0</v>
      </c>
      <c r="C305" s="1" t="s">
        <v>345</v>
      </c>
      <c r="D305" s="1">
        <v>0</v>
      </c>
      <c r="E305" s="3">
        <v>250</v>
      </c>
      <c r="F305" s="1">
        <v>0</v>
      </c>
      <c r="G305" s="11" t="s">
        <v>659</v>
      </c>
    </row>
    <row r="306" spans="1:7" x14ac:dyDescent="0.25">
      <c r="A306" s="8">
        <v>304</v>
      </c>
      <c r="B306" s="1">
        <v>0</v>
      </c>
      <c r="C306" s="1" t="s">
        <v>346</v>
      </c>
      <c r="D306" s="1">
        <v>0</v>
      </c>
      <c r="E306" s="3">
        <v>500</v>
      </c>
      <c r="F306" s="1">
        <v>0</v>
      </c>
      <c r="G306" s="11" t="s">
        <v>660</v>
      </c>
    </row>
    <row r="307" spans="1:7" x14ac:dyDescent="0.25">
      <c r="A307" s="8">
        <v>305</v>
      </c>
      <c r="B307" s="1">
        <v>0</v>
      </c>
      <c r="C307" s="1" t="s">
        <v>300</v>
      </c>
      <c r="D307" s="1">
        <v>0</v>
      </c>
      <c r="E307" s="3">
        <v>440</v>
      </c>
      <c r="F307" s="1">
        <v>0</v>
      </c>
      <c r="G307" s="11" t="s">
        <v>661</v>
      </c>
    </row>
    <row r="308" spans="1:7" x14ac:dyDescent="0.25">
      <c r="A308" s="8">
        <v>306</v>
      </c>
      <c r="B308" s="1">
        <v>0</v>
      </c>
      <c r="C308" s="1" t="s">
        <v>347</v>
      </c>
      <c r="D308" s="1">
        <v>0</v>
      </c>
      <c r="E308" s="3">
        <v>700</v>
      </c>
      <c r="F308" s="1">
        <v>0</v>
      </c>
      <c r="G308" s="11" t="s">
        <v>662</v>
      </c>
    </row>
    <row r="309" spans="1:7" x14ac:dyDescent="0.25">
      <c r="A309" s="8">
        <v>307</v>
      </c>
      <c r="B309" s="1">
        <v>0</v>
      </c>
      <c r="C309" s="2" t="s">
        <v>348</v>
      </c>
      <c r="D309" s="1">
        <v>0</v>
      </c>
      <c r="E309" s="3">
        <v>110</v>
      </c>
      <c r="F309" s="1">
        <v>0</v>
      </c>
      <c r="G309" s="11" t="s">
        <v>663</v>
      </c>
    </row>
    <row r="310" spans="1:7" x14ac:dyDescent="0.25">
      <c r="A310" s="8">
        <v>308</v>
      </c>
      <c r="B310" s="1">
        <v>0</v>
      </c>
      <c r="C310" s="1" t="s">
        <v>301</v>
      </c>
      <c r="D310" s="1">
        <v>0</v>
      </c>
      <c r="E310" s="3">
        <v>165</v>
      </c>
      <c r="F310" s="1">
        <v>0</v>
      </c>
      <c r="G310" s="11" t="s">
        <v>664</v>
      </c>
    </row>
    <row r="311" spans="1:7" x14ac:dyDescent="0.25">
      <c r="A311" s="8">
        <v>309</v>
      </c>
      <c r="B311" s="1">
        <v>0</v>
      </c>
      <c r="C311" s="1" t="s">
        <v>302</v>
      </c>
      <c r="D311" s="1">
        <v>0</v>
      </c>
      <c r="E311" s="3">
        <v>330</v>
      </c>
      <c r="F311" s="1">
        <v>0</v>
      </c>
      <c r="G311" s="11" t="s">
        <v>665</v>
      </c>
    </row>
    <row r="312" spans="1:7" x14ac:dyDescent="0.25">
      <c r="A312" s="8">
        <v>310</v>
      </c>
      <c r="B312" s="1">
        <v>0</v>
      </c>
      <c r="C312" s="2" t="s">
        <v>349</v>
      </c>
      <c r="D312" s="1">
        <v>0</v>
      </c>
      <c r="E312" s="3">
        <v>143</v>
      </c>
      <c r="F312" s="1">
        <v>0</v>
      </c>
      <c r="G312" s="14" t="s">
        <v>666</v>
      </c>
    </row>
    <row r="313" spans="1:7" x14ac:dyDescent="0.25">
      <c r="A313" s="8">
        <v>311</v>
      </c>
      <c r="B313" s="1">
        <v>0</v>
      </c>
      <c r="C313" s="1" t="s">
        <v>351</v>
      </c>
      <c r="D313" s="1">
        <v>0</v>
      </c>
      <c r="E313" s="3">
        <v>500</v>
      </c>
      <c r="F313" s="1">
        <v>0</v>
      </c>
      <c r="G313" s="11" t="s">
        <v>667</v>
      </c>
    </row>
    <row r="314" spans="1:7" x14ac:dyDescent="0.25">
      <c r="A314" s="8">
        <v>312</v>
      </c>
      <c r="B314" s="1">
        <v>0</v>
      </c>
      <c r="C314" s="1" t="s">
        <v>303</v>
      </c>
      <c r="D314" s="1">
        <v>0</v>
      </c>
      <c r="E314" s="3">
        <v>400</v>
      </c>
      <c r="F314" s="1">
        <v>0</v>
      </c>
      <c r="G314" s="11" t="s">
        <v>668</v>
      </c>
    </row>
    <row r="315" spans="1:7" x14ac:dyDescent="0.25">
      <c r="A315" s="8">
        <v>313</v>
      </c>
      <c r="B315" s="1">
        <v>0</v>
      </c>
      <c r="C315" s="1" t="s">
        <v>304</v>
      </c>
      <c r="D315" s="1">
        <v>0</v>
      </c>
      <c r="E315" s="3">
        <v>462</v>
      </c>
      <c r="F315" s="1">
        <v>0</v>
      </c>
      <c r="G315" s="11" t="s">
        <v>669</v>
      </c>
    </row>
    <row r="316" spans="1:7" x14ac:dyDescent="0.25">
      <c r="A316" s="8">
        <v>314</v>
      </c>
      <c r="B316" s="1">
        <v>0</v>
      </c>
      <c r="C316" s="1" t="s">
        <v>305</v>
      </c>
      <c r="D316" s="1">
        <v>0</v>
      </c>
      <c r="E316" s="3">
        <v>524</v>
      </c>
      <c r="F316" s="1">
        <v>0</v>
      </c>
      <c r="G316" s="11" t="s">
        <v>670</v>
      </c>
    </row>
    <row r="317" spans="1:7" x14ac:dyDescent="0.25">
      <c r="A317" s="8">
        <v>315</v>
      </c>
      <c r="B317" s="1">
        <v>0</v>
      </c>
      <c r="C317" s="1" t="s">
        <v>350</v>
      </c>
      <c r="D317" s="1">
        <v>0</v>
      </c>
      <c r="E317" s="3">
        <v>605</v>
      </c>
      <c r="F317" s="1">
        <v>0</v>
      </c>
      <c r="G317" s="11" t="s">
        <v>671</v>
      </c>
    </row>
    <row r="318" spans="1:7" x14ac:dyDescent="0.25">
      <c r="A318" s="8">
        <v>316</v>
      </c>
      <c r="B318" s="1">
        <v>0</v>
      </c>
      <c r="C318" s="1" t="s">
        <v>306</v>
      </c>
      <c r="D318" s="1">
        <v>0</v>
      </c>
      <c r="E318" s="3">
        <v>462</v>
      </c>
      <c r="F318" s="1">
        <v>0</v>
      </c>
      <c r="G318" s="11" t="s">
        <v>672</v>
      </c>
    </row>
    <row r="319" spans="1:7" x14ac:dyDescent="0.25">
      <c r="A319" s="8">
        <v>317</v>
      </c>
      <c r="B319" s="1">
        <v>0</v>
      </c>
      <c r="C319" s="1" t="s">
        <v>307</v>
      </c>
      <c r="D319" s="1">
        <v>0</v>
      </c>
      <c r="E319" s="3">
        <v>539</v>
      </c>
      <c r="F319" s="1">
        <v>0</v>
      </c>
      <c r="G319" s="11" t="s">
        <v>673</v>
      </c>
    </row>
    <row r="320" spans="1:7" x14ac:dyDescent="0.25">
      <c r="A320" s="8">
        <v>318</v>
      </c>
      <c r="B320" s="1">
        <v>0</v>
      </c>
      <c r="C320" s="1" t="s">
        <v>352</v>
      </c>
      <c r="D320" s="1">
        <v>0</v>
      </c>
      <c r="E320" s="3">
        <v>1595</v>
      </c>
      <c r="F320" s="1">
        <v>0</v>
      </c>
      <c r="G320" s="11" t="s">
        <v>674</v>
      </c>
    </row>
    <row r="321" spans="1:7" x14ac:dyDescent="0.25">
      <c r="A321" s="8">
        <v>319</v>
      </c>
      <c r="B321" s="1">
        <v>0</v>
      </c>
      <c r="C321" s="1" t="s">
        <v>308</v>
      </c>
      <c r="D321" s="1">
        <v>0</v>
      </c>
      <c r="E321" s="3">
        <v>1210</v>
      </c>
      <c r="F321" s="1">
        <v>0</v>
      </c>
      <c r="G321" s="11" t="s">
        <v>675</v>
      </c>
    </row>
    <row r="322" spans="1:7" x14ac:dyDescent="0.25">
      <c r="A322" s="8">
        <v>320</v>
      </c>
      <c r="B322" s="1">
        <v>0</v>
      </c>
      <c r="C322" s="2" t="s">
        <v>353</v>
      </c>
      <c r="D322" s="1">
        <v>0</v>
      </c>
      <c r="E322" s="3">
        <v>950</v>
      </c>
      <c r="F322" s="1">
        <v>0</v>
      </c>
      <c r="G322" s="11" t="s">
        <v>676</v>
      </c>
    </row>
    <row r="323" spans="1:7" x14ac:dyDescent="0.25">
      <c r="A323" s="8">
        <v>321</v>
      </c>
      <c r="B323" s="1">
        <v>0</v>
      </c>
      <c r="C323" s="1" t="s">
        <v>309</v>
      </c>
      <c r="D323" s="1">
        <v>0</v>
      </c>
      <c r="E323" s="3">
        <v>660</v>
      </c>
      <c r="F323" s="1">
        <v>0</v>
      </c>
      <c r="G323" s="11" t="s">
        <v>677</v>
      </c>
    </row>
    <row r="324" spans="1:7" x14ac:dyDescent="0.25">
      <c r="A324" s="8">
        <v>322</v>
      </c>
      <c r="B324" s="1">
        <v>0</v>
      </c>
      <c r="C324" s="1" t="s">
        <v>354</v>
      </c>
      <c r="D324" s="1">
        <v>0</v>
      </c>
      <c r="E324" s="3">
        <v>53</v>
      </c>
      <c r="F324" s="1">
        <v>0</v>
      </c>
      <c r="G324" s="13" t="s">
        <v>678</v>
      </c>
    </row>
    <row r="325" spans="1:7" x14ac:dyDescent="0.25">
      <c r="A325" s="8">
        <v>323</v>
      </c>
      <c r="B325" s="1">
        <v>0</v>
      </c>
      <c r="C325" s="1" t="s">
        <v>355</v>
      </c>
      <c r="D325" s="1">
        <v>0</v>
      </c>
      <c r="E325" s="3">
        <v>198</v>
      </c>
      <c r="F325" s="1">
        <v>0</v>
      </c>
      <c r="G325" s="13" t="s">
        <v>679</v>
      </c>
    </row>
    <row r="326" spans="1:7" x14ac:dyDescent="0.25">
      <c r="A326" s="8">
        <v>324</v>
      </c>
      <c r="B326" s="1">
        <v>0</v>
      </c>
      <c r="C326" s="1" t="s">
        <v>356</v>
      </c>
      <c r="D326" s="1">
        <v>0</v>
      </c>
      <c r="E326" s="3">
        <v>875</v>
      </c>
      <c r="F326" s="1">
        <v>0</v>
      </c>
      <c r="G326" s="13" t="s">
        <v>680</v>
      </c>
    </row>
    <row r="327" spans="1:7" x14ac:dyDescent="0.25">
      <c r="A327" s="8">
        <v>325</v>
      </c>
      <c r="B327" s="1">
        <v>0</v>
      </c>
      <c r="C327" s="1" t="s">
        <v>357</v>
      </c>
      <c r="D327" s="1">
        <v>0</v>
      </c>
      <c r="E327" s="3">
        <v>145</v>
      </c>
      <c r="F327" s="1">
        <v>0</v>
      </c>
      <c r="G327" s="13" t="s">
        <v>681</v>
      </c>
    </row>
    <row r="328" spans="1:7" x14ac:dyDescent="0.25">
      <c r="A328" s="8">
        <v>326</v>
      </c>
      <c r="B328" s="1">
        <v>0</v>
      </c>
      <c r="C328" s="1" t="s">
        <v>310</v>
      </c>
      <c r="D328" s="1">
        <v>0</v>
      </c>
      <c r="E328" s="3">
        <v>225</v>
      </c>
      <c r="F328" s="1">
        <v>0</v>
      </c>
      <c r="G328" s="11" t="s">
        <v>682</v>
      </c>
    </row>
    <row r="329" spans="1:7" x14ac:dyDescent="0.25">
      <c r="A329" s="8">
        <v>327</v>
      </c>
      <c r="B329" s="1">
        <v>0</v>
      </c>
      <c r="C329" s="1" t="s">
        <v>311</v>
      </c>
      <c r="D329" s="1">
        <v>0</v>
      </c>
      <c r="E329" s="3">
        <v>77</v>
      </c>
      <c r="F329" s="1">
        <v>0</v>
      </c>
      <c r="G329" s="11" t="s">
        <v>683</v>
      </c>
    </row>
    <row r="330" spans="1:7" ht="15.75" thickBot="1" x14ac:dyDescent="0.3">
      <c r="A330" s="8">
        <v>328</v>
      </c>
      <c r="B330" s="1">
        <v>0</v>
      </c>
      <c r="C330" s="1" t="s">
        <v>358</v>
      </c>
      <c r="D330" s="1">
        <v>0</v>
      </c>
      <c r="E330" s="3">
        <v>275</v>
      </c>
      <c r="F330" s="1">
        <v>0</v>
      </c>
      <c r="G330" s="15" t="s">
        <v>684</v>
      </c>
    </row>
    <row r="331" spans="1:7" x14ac:dyDescent="0.25">
      <c r="A331" s="8">
        <v>329</v>
      </c>
      <c r="B331" s="1">
        <v>0</v>
      </c>
      <c r="C331" s="1" t="s">
        <v>312</v>
      </c>
      <c r="D331" s="1">
        <v>0</v>
      </c>
      <c r="E331" s="3">
        <v>13.48</v>
      </c>
      <c r="F331" s="1">
        <v>0</v>
      </c>
      <c r="G331" s="5">
        <v>38</v>
      </c>
    </row>
    <row r="332" spans="1:7" x14ac:dyDescent="0.25">
      <c r="A332" s="8">
        <v>330</v>
      </c>
      <c r="B332" s="1">
        <v>0</v>
      </c>
      <c r="C332" s="1" t="s">
        <v>313</v>
      </c>
      <c r="D332" s="1">
        <v>0</v>
      </c>
      <c r="E332" s="3">
        <v>62.21</v>
      </c>
      <c r="F332" s="1">
        <v>0</v>
      </c>
      <c r="G332" s="6">
        <v>34</v>
      </c>
    </row>
    <row r="333" spans="1:7" x14ac:dyDescent="0.25">
      <c r="A333" s="8">
        <v>331</v>
      </c>
      <c r="B333" s="1">
        <v>0</v>
      </c>
      <c r="C333" s="1" t="s">
        <v>314</v>
      </c>
      <c r="D333" s="1">
        <v>0</v>
      </c>
      <c r="E333" s="3">
        <v>3.89</v>
      </c>
      <c r="F333" s="1">
        <v>0</v>
      </c>
      <c r="G333" s="6">
        <v>35</v>
      </c>
    </row>
    <row r="334" spans="1:7" x14ac:dyDescent="0.25">
      <c r="A334" s="8">
        <v>332</v>
      </c>
      <c r="B334" s="1">
        <v>0</v>
      </c>
      <c r="C334" s="1" t="s">
        <v>315</v>
      </c>
      <c r="D334" s="1">
        <v>0</v>
      </c>
      <c r="E334" s="3">
        <v>6.87</v>
      </c>
      <c r="F334" s="1">
        <v>0</v>
      </c>
      <c r="G334" s="6">
        <v>36</v>
      </c>
    </row>
    <row r="335" spans="1:7" ht="15.75" thickBot="1" x14ac:dyDescent="0.3">
      <c r="A335" s="16">
        <v>333</v>
      </c>
      <c r="B335" s="17">
        <v>0</v>
      </c>
      <c r="C335" s="17" t="s">
        <v>316</v>
      </c>
      <c r="D335" s="17">
        <v>0</v>
      </c>
      <c r="E335" s="18">
        <v>1.61</v>
      </c>
      <c r="F335" s="17">
        <v>0</v>
      </c>
      <c r="G335" s="7">
        <v>37</v>
      </c>
    </row>
  </sheetData>
  <mergeCells count="1">
    <mergeCell ref="A1:G1"/>
  </mergeCells>
  <conditionalFormatting sqref="G312">
    <cfRule type="duplicateValues" dxfId="9" priority="1"/>
  </conditionalFormatting>
  <pageMargins left="0.70866141732283472" right="0.31496062992125984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G343"/>
  <sheetViews>
    <sheetView workbookViewId="0">
      <selection activeCell="E304" sqref="E304"/>
    </sheetView>
  </sheetViews>
  <sheetFormatPr defaultRowHeight="15" x14ac:dyDescent="0.25"/>
  <cols>
    <col min="1" max="1" width="10.7109375" customWidth="1"/>
    <col min="2" max="2" width="15.7109375" hidden="1" customWidth="1"/>
    <col min="3" max="3" width="27.42578125" bestFit="1" customWidth="1"/>
    <col min="4" max="4" width="8.7109375" hidden="1" customWidth="1"/>
    <col min="5" max="5" width="15.7109375" style="4" customWidth="1"/>
    <col min="6" max="6" width="12.7109375" hidden="1" customWidth="1"/>
    <col min="7" max="7" width="20.85546875" customWidth="1"/>
  </cols>
  <sheetData>
    <row r="9" spans="1:7" ht="15.75" thickBot="1" x14ac:dyDescent="0.3">
      <c r="A9" s="386" t="s">
        <v>685</v>
      </c>
      <c r="B9" s="386"/>
      <c r="C9" s="386"/>
      <c r="D9" s="386"/>
      <c r="E9" s="386"/>
      <c r="F9" s="386"/>
      <c r="G9" s="386"/>
    </row>
    <row r="10" spans="1:7" ht="16.5" thickBot="1" x14ac:dyDescent="0.3">
      <c r="A10" s="23" t="s">
        <v>0</v>
      </c>
      <c r="B10" s="24" t="s">
        <v>1</v>
      </c>
      <c r="C10" s="25" t="s">
        <v>2</v>
      </c>
      <c r="D10" s="24" t="s">
        <v>3</v>
      </c>
      <c r="E10" s="26" t="s">
        <v>4</v>
      </c>
      <c r="F10" s="27" t="s">
        <v>5</v>
      </c>
      <c r="G10" s="28" t="s">
        <v>359</v>
      </c>
    </row>
    <row r="11" spans="1:7" x14ac:dyDescent="0.25">
      <c r="A11" s="19">
        <v>1</v>
      </c>
      <c r="B11" s="20">
        <v>0</v>
      </c>
      <c r="C11" s="20" t="s">
        <v>6</v>
      </c>
      <c r="D11" s="20">
        <v>0</v>
      </c>
      <c r="E11" s="21">
        <v>150</v>
      </c>
      <c r="F11" s="20">
        <v>0</v>
      </c>
      <c r="G11" s="22" t="s">
        <v>360</v>
      </c>
    </row>
    <row r="12" spans="1:7" x14ac:dyDescent="0.25">
      <c r="A12" s="8">
        <v>2</v>
      </c>
      <c r="B12" s="1">
        <v>0</v>
      </c>
      <c r="C12" s="1" t="s">
        <v>7</v>
      </c>
      <c r="D12" s="1">
        <v>0</v>
      </c>
      <c r="E12" s="3">
        <v>350</v>
      </c>
      <c r="F12" s="1">
        <v>0</v>
      </c>
      <c r="G12" s="9" t="s">
        <v>361</v>
      </c>
    </row>
    <row r="13" spans="1:7" x14ac:dyDescent="0.25">
      <c r="A13" s="8">
        <v>3</v>
      </c>
      <c r="B13" s="1">
        <v>0</v>
      </c>
      <c r="C13" s="1" t="s">
        <v>8</v>
      </c>
      <c r="D13" s="1">
        <v>0</v>
      </c>
      <c r="E13" s="3">
        <v>247</v>
      </c>
      <c r="F13" s="1">
        <v>0</v>
      </c>
      <c r="G13" s="9" t="s">
        <v>362</v>
      </c>
    </row>
    <row r="14" spans="1:7" x14ac:dyDescent="0.25">
      <c r="A14" s="8">
        <v>4</v>
      </c>
      <c r="B14" s="1">
        <v>0</v>
      </c>
      <c r="C14" s="1" t="s">
        <v>9</v>
      </c>
      <c r="D14" s="1">
        <v>0</v>
      </c>
      <c r="E14" s="3">
        <v>520</v>
      </c>
      <c r="F14" s="1">
        <v>0</v>
      </c>
      <c r="G14" s="9" t="s">
        <v>363</v>
      </c>
    </row>
    <row r="15" spans="1:7" x14ac:dyDescent="0.25">
      <c r="A15" s="8">
        <v>5</v>
      </c>
      <c r="B15" s="1">
        <v>0</v>
      </c>
      <c r="C15" s="1" t="s">
        <v>10</v>
      </c>
      <c r="D15" s="1">
        <v>0</v>
      </c>
      <c r="E15" s="3">
        <v>572</v>
      </c>
      <c r="F15" s="1">
        <v>0</v>
      </c>
      <c r="G15" s="9" t="s">
        <v>364</v>
      </c>
    </row>
    <row r="16" spans="1:7" x14ac:dyDescent="0.25">
      <c r="A16" s="8">
        <v>6</v>
      </c>
      <c r="B16" s="1">
        <v>0</v>
      </c>
      <c r="C16" s="1" t="s">
        <v>11</v>
      </c>
      <c r="D16" s="1">
        <v>0</v>
      </c>
      <c r="E16" s="3">
        <v>286</v>
      </c>
      <c r="F16" s="1">
        <v>0</v>
      </c>
      <c r="G16" s="9" t="s">
        <v>365</v>
      </c>
    </row>
    <row r="17" spans="1:7" x14ac:dyDescent="0.25">
      <c r="A17" s="8">
        <v>7</v>
      </c>
      <c r="B17" s="1">
        <v>0</v>
      </c>
      <c r="C17" s="1" t="s">
        <v>12</v>
      </c>
      <c r="D17" s="1">
        <v>0</v>
      </c>
      <c r="E17" s="3">
        <v>156</v>
      </c>
      <c r="F17" s="1">
        <v>0</v>
      </c>
      <c r="G17" s="9" t="s">
        <v>366</v>
      </c>
    </row>
    <row r="18" spans="1:7" x14ac:dyDescent="0.25">
      <c r="A18" s="8">
        <v>8</v>
      </c>
      <c r="B18" s="1">
        <v>0</v>
      </c>
      <c r="C18" s="1" t="s">
        <v>13</v>
      </c>
      <c r="D18" s="1">
        <v>0</v>
      </c>
      <c r="E18" s="3">
        <v>226.2</v>
      </c>
      <c r="F18" s="1">
        <v>0</v>
      </c>
      <c r="G18" s="9" t="s">
        <v>367</v>
      </c>
    </row>
    <row r="19" spans="1:7" x14ac:dyDescent="0.25">
      <c r="A19" s="8">
        <v>9</v>
      </c>
      <c r="B19" s="1">
        <v>0</v>
      </c>
      <c r="C19" s="1" t="s">
        <v>14</v>
      </c>
      <c r="D19" s="1">
        <v>0</v>
      </c>
      <c r="E19" s="3">
        <v>130</v>
      </c>
      <c r="F19" s="1">
        <v>0</v>
      </c>
      <c r="G19" s="9" t="s">
        <v>368</v>
      </c>
    </row>
    <row r="20" spans="1:7" x14ac:dyDescent="0.25">
      <c r="A20" s="8">
        <v>10</v>
      </c>
      <c r="B20" s="1">
        <v>0</v>
      </c>
      <c r="C20" s="1" t="s">
        <v>15</v>
      </c>
      <c r="D20" s="1">
        <v>0</v>
      </c>
      <c r="E20" s="3">
        <v>65</v>
      </c>
      <c r="F20" s="1">
        <v>0</v>
      </c>
      <c r="G20" s="9" t="s">
        <v>369</v>
      </c>
    </row>
    <row r="21" spans="1:7" x14ac:dyDescent="0.25">
      <c r="A21" s="8">
        <v>11</v>
      </c>
      <c r="B21" s="1">
        <v>0</v>
      </c>
      <c r="C21" s="1" t="s">
        <v>16</v>
      </c>
      <c r="D21" s="1">
        <v>0</v>
      </c>
      <c r="E21" s="3">
        <v>65</v>
      </c>
      <c r="F21" s="1">
        <v>0</v>
      </c>
      <c r="G21" s="9" t="s">
        <v>370</v>
      </c>
    </row>
    <row r="22" spans="1:7" x14ac:dyDescent="0.25">
      <c r="A22" s="8">
        <v>12</v>
      </c>
      <c r="B22" s="1">
        <v>0</v>
      </c>
      <c r="C22" s="1" t="s">
        <v>17</v>
      </c>
      <c r="D22" s="1">
        <v>0</v>
      </c>
      <c r="E22" s="3">
        <v>65</v>
      </c>
      <c r="F22" s="1">
        <v>0</v>
      </c>
      <c r="G22" s="9" t="s">
        <v>371</v>
      </c>
    </row>
    <row r="23" spans="1:7" x14ac:dyDescent="0.25">
      <c r="A23" s="8">
        <v>13</v>
      </c>
      <c r="B23" s="1">
        <v>0</v>
      </c>
      <c r="C23" s="1" t="s">
        <v>18</v>
      </c>
      <c r="D23" s="1">
        <v>0</v>
      </c>
      <c r="E23" s="3">
        <v>195</v>
      </c>
      <c r="F23" s="1">
        <v>0</v>
      </c>
      <c r="G23" s="9" t="s">
        <v>372</v>
      </c>
    </row>
    <row r="24" spans="1:7" x14ac:dyDescent="0.25">
      <c r="A24" s="8">
        <v>14</v>
      </c>
      <c r="B24" s="1">
        <v>0</v>
      </c>
      <c r="C24" s="1" t="s">
        <v>19</v>
      </c>
      <c r="D24" s="1">
        <v>0</v>
      </c>
      <c r="E24" s="3">
        <v>247</v>
      </c>
      <c r="F24" s="1">
        <v>0</v>
      </c>
      <c r="G24" s="9" t="s">
        <v>373</v>
      </c>
    </row>
    <row r="25" spans="1:7" x14ac:dyDescent="0.25">
      <c r="A25" s="8">
        <v>15</v>
      </c>
      <c r="B25" s="1">
        <v>0</v>
      </c>
      <c r="C25" s="1" t="s">
        <v>20</v>
      </c>
      <c r="D25" s="1">
        <v>0</v>
      </c>
      <c r="E25" s="3">
        <v>78</v>
      </c>
      <c r="F25" s="1">
        <v>0</v>
      </c>
      <c r="G25" s="9" t="s">
        <v>374</v>
      </c>
    </row>
    <row r="26" spans="1:7" x14ac:dyDescent="0.25">
      <c r="A26" s="8">
        <v>16</v>
      </c>
      <c r="B26" s="1">
        <v>0</v>
      </c>
      <c r="C26" s="1" t="s">
        <v>21</v>
      </c>
      <c r="D26" s="1">
        <v>0</v>
      </c>
      <c r="E26" s="3">
        <v>130</v>
      </c>
      <c r="F26" s="1">
        <v>0</v>
      </c>
      <c r="G26" s="9" t="s">
        <v>375</v>
      </c>
    </row>
    <row r="27" spans="1:7" x14ac:dyDescent="0.25">
      <c r="A27" s="8">
        <v>17</v>
      </c>
      <c r="B27" s="1">
        <v>0</v>
      </c>
      <c r="C27" s="1" t="s">
        <v>22</v>
      </c>
      <c r="D27" s="1">
        <v>0</v>
      </c>
      <c r="E27" s="3">
        <v>260</v>
      </c>
      <c r="F27" s="1">
        <v>0</v>
      </c>
      <c r="G27" s="9" t="s">
        <v>376</v>
      </c>
    </row>
    <row r="28" spans="1:7" x14ac:dyDescent="0.25">
      <c r="A28" s="8">
        <v>18</v>
      </c>
      <c r="B28" s="1">
        <v>0</v>
      </c>
      <c r="C28" s="1" t="s">
        <v>23</v>
      </c>
      <c r="D28" s="1">
        <v>0</v>
      </c>
      <c r="E28" s="3">
        <v>130</v>
      </c>
      <c r="F28" s="1">
        <v>0</v>
      </c>
      <c r="G28" s="9" t="s">
        <v>377</v>
      </c>
    </row>
    <row r="29" spans="1:7" x14ac:dyDescent="0.25">
      <c r="A29" s="8">
        <v>19</v>
      </c>
      <c r="B29" s="1">
        <v>0</v>
      </c>
      <c r="C29" s="1" t="s">
        <v>24</v>
      </c>
      <c r="D29" s="1">
        <v>0</v>
      </c>
      <c r="E29" s="3">
        <v>286</v>
      </c>
      <c r="F29" s="1">
        <v>0</v>
      </c>
      <c r="G29" s="9" t="s">
        <v>378</v>
      </c>
    </row>
    <row r="30" spans="1:7" x14ac:dyDescent="0.25">
      <c r="A30" s="8">
        <v>20</v>
      </c>
      <c r="B30" s="1">
        <v>0</v>
      </c>
      <c r="C30" s="1" t="s">
        <v>25</v>
      </c>
      <c r="D30" s="1">
        <v>0</v>
      </c>
      <c r="E30" s="3">
        <v>208</v>
      </c>
      <c r="F30" s="1">
        <v>0</v>
      </c>
      <c r="G30" s="9" t="s">
        <v>379</v>
      </c>
    </row>
    <row r="31" spans="1:7" x14ac:dyDescent="0.25">
      <c r="A31" s="8">
        <v>21</v>
      </c>
      <c r="B31" s="1">
        <v>0</v>
      </c>
      <c r="C31" s="1" t="s">
        <v>26</v>
      </c>
      <c r="D31" s="1">
        <v>0</v>
      </c>
      <c r="E31" s="3">
        <v>325</v>
      </c>
      <c r="F31" s="1">
        <v>0</v>
      </c>
      <c r="G31" s="9" t="s">
        <v>380</v>
      </c>
    </row>
    <row r="32" spans="1:7" x14ac:dyDescent="0.25">
      <c r="A32" s="8">
        <v>22</v>
      </c>
      <c r="B32" s="1">
        <v>0</v>
      </c>
      <c r="C32" s="1" t="s">
        <v>27</v>
      </c>
      <c r="D32" s="1">
        <v>0</v>
      </c>
      <c r="E32" s="3">
        <v>299</v>
      </c>
      <c r="F32" s="1">
        <v>0</v>
      </c>
      <c r="G32" s="9" t="s">
        <v>381</v>
      </c>
    </row>
    <row r="33" spans="1:7" x14ac:dyDescent="0.25">
      <c r="A33" s="8">
        <v>23</v>
      </c>
      <c r="B33" s="1">
        <v>0</v>
      </c>
      <c r="C33" s="1" t="s">
        <v>28</v>
      </c>
      <c r="D33" s="1">
        <v>0</v>
      </c>
      <c r="E33" s="3">
        <v>299</v>
      </c>
      <c r="F33" s="1">
        <v>0</v>
      </c>
      <c r="G33" s="9" t="s">
        <v>382</v>
      </c>
    </row>
    <row r="34" spans="1:7" x14ac:dyDescent="0.25">
      <c r="A34" s="8">
        <v>24</v>
      </c>
      <c r="B34" s="1">
        <v>0</v>
      </c>
      <c r="C34" s="1" t="s">
        <v>29</v>
      </c>
      <c r="D34" s="1">
        <v>0</v>
      </c>
      <c r="E34" s="3">
        <v>299</v>
      </c>
      <c r="F34" s="1">
        <v>0</v>
      </c>
      <c r="G34" s="9" t="s">
        <v>383</v>
      </c>
    </row>
    <row r="35" spans="1:7" x14ac:dyDescent="0.25">
      <c r="A35" s="8">
        <v>25</v>
      </c>
      <c r="B35" s="1">
        <v>0</v>
      </c>
      <c r="C35" s="1" t="s">
        <v>30</v>
      </c>
      <c r="D35" s="1">
        <v>0</v>
      </c>
      <c r="E35" s="3">
        <v>234</v>
      </c>
      <c r="F35" s="1">
        <v>0</v>
      </c>
      <c r="G35" s="9" t="s">
        <v>384</v>
      </c>
    </row>
    <row r="36" spans="1:7" x14ac:dyDescent="0.25">
      <c r="A36" s="8">
        <v>26</v>
      </c>
      <c r="B36" s="1">
        <v>0</v>
      </c>
      <c r="C36" s="1" t="s">
        <v>31</v>
      </c>
      <c r="D36" s="1">
        <v>0</v>
      </c>
      <c r="E36" s="3">
        <v>780</v>
      </c>
      <c r="F36" s="1">
        <v>0</v>
      </c>
      <c r="G36" s="9" t="s">
        <v>385</v>
      </c>
    </row>
    <row r="37" spans="1:7" x14ac:dyDescent="0.25">
      <c r="A37" s="8">
        <v>27</v>
      </c>
      <c r="B37" s="1">
        <v>0</v>
      </c>
      <c r="C37" s="1" t="s">
        <v>32</v>
      </c>
      <c r="D37" s="1">
        <v>0</v>
      </c>
      <c r="E37" s="3">
        <v>481</v>
      </c>
      <c r="F37" s="1">
        <v>0</v>
      </c>
      <c r="G37" s="9" t="s">
        <v>386</v>
      </c>
    </row>
    <row r="38" spans="1:7" x14ac:dyDescent="0.25">
      <c r="A38" s="8">
        <v>28</v>
      </c>
      <c r="B38" s="1">
        <v>0</v>
      </c>
      <c r="C38" s="1" t="s">
        <v>33</v>
      </c>
      <c r="D38" s="1">
        <v>0</v>
      </c>
      <c r="E38" s="3">
        <v>286</v>
      </c>
      <c r="F38" s="1">
        <v>0</v>
      </c>
      <c r="G38" s="9" t="s">
        <v>387</v>
      </c>
    </row>
    <row r="39" spans="1:7" x14ac:dyDescent="0.25">
      <c r="A39" s="8">
        <v>29</v>
      </c>
      <c r="B39" s="1">
        <v>0</v>
      </c>
      <c r="C39" s="1" t="s">
        <v>34</v>
      </c>
      <c r="D39" s="1">
        <v>0</v>
      </c>
      <c r="E39" s="3">
        <v>1786.2</v>
      </c>
      <c r="F39" s="1">
        <v>0</v>
      </c>
      <c r="G39" s="9" t="s">
        <v>388</v>
      </c>
    </row>
    <row r="40" spans="1:7" x14ac:dyDescent="0.25">
      <c r="A40" s="8">
        <v>30</v>
      </c>
      <c r="B40" s="1">
        <v>0</v>
      </c>
      <c r="C40" s="1" t="s">
        <v>35</v>
      </c>
      <c r="D40" s="1">
        <v>0</v>
      </c>
      <c r="E40" s="3">
        <v>663</v>
      </c>
      <c r="F40" s="1">
        <v>0</v>
      </c>
      <c r="G40" s="9" t="s">
        <v>389</v>
      </c>
    </row>
    <row r="41" spans="1:7" x14ac:dyDescent="0.25">
      <c r="A41" s="8">
        <v>31</v>
      </c>
      <c r="B41" s="1">
        <v>0</v>
      </c>
      <c r="C41" s="1" t="s">
        <v>36</v>
      </c>
      <c r="D41" s="1">
        <v>0</v>
      </c>
      <c r="E41" s="3">
        <v>663</v>
      </c>
      <c r="F41" s="1">
        <v>0</v>
      </c>
      <c r="G41" s="9" t="s">
        <v>390</v>
      </c>
    </row>
    <row r="42" spans="1:7" x14ac:dyDescent="0.25">
      <c r="A42" s="8">
        <v>32</v>
      </c>
      <c r="B42" s="1">
        <v>0</v>
      </c>
      <c r="C42" s="1" t="s">
        <v>37</v>
      </c>
      <c r="D42" s="1">
        <v>0</v>
      </c>
      <c r="E42" s="3">
        <v>767</v>
      </c>
      <c r="F42" s="1">
        <v>0</v>
      </c>
      <c r="G42" s="9" t="s">
        <v>391</v>
      </c>
    </row>
    <row r="43" spans="1:7" x14ac:dyDescent="0.25">
      <c r="A43" s="8">
        <v>33</v>
      </c>
      <c r="B43" s="1">
        <v>0</v>
      </c>
      <c r="C43" s="1" t="s">
        <v>38</v>
      </c>
      <c r="D43" s="1">
        <v>0</v>
      </c>
      <c r="E43" s="3">
        <v>273</v>
      </c>
      <c r="F43" s="1">
        <v>0</v>
      </c>
      <c r="G43" s="9" t="s">
        <v>392</v>
      </c>
    </row>
    <row r="44" spans="1:7" x14ac:dyDescent="0.25">
      <c r="A44" s="8">
        <v>34</v>
      </c>
      <c r="B44" s="1">
        <v>0</v>
      </c>
      <c r="C44" s="1" t="s">
        <v>39</v>
      </c>
      <c r="D44" s="1">
        <v>0</v>
      </c>
      <c r="E44" s="3">
        <v>377</v>
      </c>
      <c r="F44" s="1">
        <v>0</v>
      </c>
      <c r="G44" s="9" t="s">
        <v>393</v>
      </c>
    </row>
    <row r="45" spans="1:7" x14ac:dyDescent="0.25">
      <c r="A45" s="8">
        <v>35</v>
      </c>
      <c r="B45" s="1">
        <v>0</v>
      </c>
      <c r="C45" s="1" t="s">
        <v>40</v>
      </c>
      <c r="D45" s="1">
        <v>0</v>
      </c>
      <c r="E45" s="3">
        <v>338</v>
      </c>
      <c r="F45" s="1">
        <v>0</v>
      </c>
      <c r="G45" s="9" t="s">
        <v>394</v>
      </c>
    </row>
    <row r="46" spans="1:7" x14ac:dyDescent="0.25">
      <c r="A46" s="8">
        <v>36</v>
      </c>
      <c r="B46" s="1">
        <v>0</v>
      </c>
      <c r="C46" s="1" t="s">
        <v>41</v>
      </c>
      <c r="D46" s="1">
        <v>0</v>
      </c>
      <c r="E46" s="3">
        <v>221</v>
      </c>
      <c r="F46" s="1">
        <v>0</v>
      </c>
      <c r="G46" s="9" t="s">
        <v>395</v>
      </c>
    </row>
    <row r="47" spans="1:7" x14ac:dyDescent="0.25">
      <c r="A47" s="8">
        <v>37</v>
      </c>
      <c r="B47" s="1">
        <v>0</v>
      </c>
      <c r="C47" s="1" t="s">
        <v>42</v>
      </c>
      <c r="D47" s="1">
        <v>0</v>
      </c>
      <c r="E47" s="3">
        <v>195</v>
      </c>
      <c r="F47" s="1">
        <v>0</v>
      </c>
      <c r="G47" s="9" t="s">
        <v>396</v>
      </c>
    </row>
    <row r="48" spans="1:7" x14ac:dyDescent="0.25">
      <c r="A48" s="8">
        <v>38</v>
      </c>
      <c r="B48" s="1">
        <v>0</v>
      </c>
      <c r="C48" s="1" t="s">
        <v>43</v>
      </c>
      <c r="D48" s="1">
        <v>0</v>
      </c>
      <c r="E48" s="3">
        <v>260</v>
      </c>
      <c r="F48" s="1">
        <v>0</v>
      </c>
      <c r="G48" s="9" t="s">
        <v>397</v>
      </c>
    </row>
    <row r="49" spans="1:7" x14ac:dyDescent="0.25">
      <c r="A49" s="8">
        <v>39</v>
      </c>
      <c r="B49" s="1">
        <v>0</v>
      </c>
      <c r="C49" s="1" t="s">
        <v>44</v>
      </c>
      <c r="D49" s="1">
        <v>0</v>
      </c>
      <c r="E49" s="3">
        <v>403</v>
      </c>
      <c r="F49" s="1">
        <v>0</v>
      </c>
      <c r="G49" s="9" t="s">
        <v>398</v>
      </c>
    </row>
    <row r="50" spans="1:7" x14ac:dyDescent="0.25">
      <c r="A50" s="8">
        <v>40</v>
      </c>
      <c r="B50" s="1">
        <v>0</v>
      </c>
      <c r="C50" s="1" t="s">
        <v>45</v>
      </c>
      <c r="D50" s="1">
        <v>0</v>
      </c>
      <c r="E50" s="3">
        <v>676</v>
      </c>
      <c r="F50" s="1">
        <v>0</v>
      </c>
      <c r="G50" s="9" t="s">
        <v>399</v>
      </c>
    </row>
    <row r="51" spans="1:7" x14ac:dyDescent="0.25">
      <c r="A51" s="8">
        <v>41</v>
      </c>
      <c r="B51" s="1">
        <v>0</v>
      </c>
      <c r="C51" s="1" t="s">
        <v>46</v>
      </c>
      <c r="D51" s="1">
        <v>0</v>
      </c>
      <c r="E51" s="3">
        <v>195</v>
      </c>
      <c r="F51" s="1">
        <v>0</v>
      </c>
      <c r="G51" s="9" t="s">
        <v>400</v>
      </c>
    </row>
    <row r="52" spans="1:7" x14ac:dyDescent="0.25">
      <c r="A52" s="8">
        <v>42</v>
      </c>
      <c r="B52" s="1">
        <v>0</v>
      </c>
      <c r="C52" s="1" t="s">
        <v>47</v>
      </c>
      <c r="D52" s="1">
        <v>0</v>
      </c>
      <c r="E52" s="3">
        <v>910</v>
      </c>
      <c r="F52" s="1">
        <v>0</v>
      </c>
      <c r="G52" s="9" t="s">
        <v>401</v>
      </c>
    </row>
    <row r="53" spans="1:7" x14ac:dyDescent="0.25">
      <c r="A53" s="8">
        <v>43</v>
      </c>
      <c r="B53" s="1">
        <v>0</v>
      </c>
      <c r="C53" s="1" t="s">
        <v>48</v>
      </c>
      <c r="D53" s="1">
        <v>0</v>
      </c>
      <c r="E53" s="3">
        <v>130</v>
      </c>
      <c r="F53" s="1">
        <v>0</v>
      </c>
      <c r="G53" s="9" t="s">
        <v>402</v>
      </c>
    </row>
    <row r="54" spans="1:7" x14ac:dyDescent="0.25">
      <c r="A54" s="8">
        <v>44</v>
      </c>
      <c r="B54" s="1">
        <v>0</v>
      </c>
      <c r="C54" s="1" t="s">
        <v>49</v>
      </c>
      <c r="D54" s="1">
        <v>0</v>
      </c>
      <c r="E54" s="3">
        <v>982.8</v>
      </c>
      <c r="F54" s="1">
        <v>0</v>
      </c>
      <c r="G54" s="9" t="s">
        <v>403</v>
      </c>
    </row>
    <row r="55" spans="1:7" x14ac:dyDescent="0.25">
      <c r="A55" s="8">
        <v>45</v>
      </c>
      <c r="B55" s="1">
        <v>0</v>
      </c>
      <c r="C55" s="1" t="s">
        <v>50</v>
      </c>
      <c r="D55" s="1">
        <v>0</v>
      </c>
      <c r="E55" s="3">
        <v>260</v>
      </c>
      <c r="F55" s="1">
        <v>0</v>
      </c>
      <c r="G55" s="9" t="s">
        <v>404</v>
      </c>
    </row>
    <row r="56" spans="1:7" x14ac:dyDescent="0.25">
      <c r="A56" s="8">
        <v>46</v>
      </c>
      <c r="B56" s="1">
        <v>0</v>
      </c>
      <c r="C56" s="1" t="s">
        <v>51</v>
      </c>
      <c r="D56" s="1">
        <v>0</v>
      </c>
      <c r="E56" s="3">
        <v>260</v>
      </c>
      <c r="F56" s="1">
        <v>0</v>
      </c>
      <c r="G56" s="9" t="s">
        <v>405</v>
      </c>
    </row>
    <row r="57" spans="1:7" x14ac:dyDescent="0.25">
      <c r="A57" s="8">
        <v>47</v>
      </c>
      <c r="B57" s="1">
        <v>0</v>
      </c>
      <c r="C57" s="1" t="s">
        <v>52</v>
      </c>
      <c r="D57" s="1">
        <v>0</v>
      </c>
      <c r="E57" s="3">
        <v>260</v>
      </c>
      <c r="F57" s="1">
        <v>0</v>
      </c>
      <c r="G57" s="9" t="s">
        <v>406</v>
      </c>
    </row>
    <row r="58" spans="1:7" x14ac:dyDescent="0.25">
      <c r="A58" s="8">
        <v>48</v>
      </c>
      <c r="B58" s="1">
        <v>0</v>
      </c>
      <c r="C58" s="1" t="s">
        <v>53</v>
      </c>
      <c r="D58" s="1">
        <v>0</v>
      </c>
      <c r="E58" s="3">
        <v>559</v>
      </c>
      <c r="F58" s="1">
        <v>0</v>
      </c>
      <c r="G58" s="9" t="s">
        <v>407</v>
      </c>
    </row>
    <row r="59" spans="1:7" x14ac:dyDescent="0.25">
      <c r="A59" s="8">
        <v>49</v>
      </c>
      <c r="B59" s="1">
        <v>0</v>
      </c>
      <c r="C59" s="1" t="s">
        <v>54</v>
      </c>
      <c r="D59" s="1">
        <v>0</v>
      </c>
      <c r="E59" s="3">
        <v>624</v>
      </c>
      <c r="F59" s="1">
        <v>0</v>
      </c>
      <c r="G59" s="9" t="s">
        <v>408</v>
      </c>
    </row>
    <row r="60" spans="1:7" x14ac:dyDescent="0.25">
      <c r="A60" s="8">
        <v>50</v>
      </c>
      <c r="B60" s="1">
        <v>0</v>
      </c>
      <c r="C60" s="1" t="s">
        <v>55</v>
      </c>
      <c r="D60" s="1">
        <v>0</v>
      </c>
      <c r="E60" s="3">
        <v>1014</v>
      </c>
      <c r="F60" s="1">
        <v>0</v>
      </c>
      <c r="G60" s="9" t="s">
        <v>409</v>
      </c>
    </row>
    <row r="61" spans="1:7" x14ac:dyDescent="0.25">
      <c r="A61" s="8">
        <v>51</v>
      </c>
      <c r="B61" s="1">
        <v>0</v>
      </c>
      <c r="C61" s="1" t="s">
        <v>56</v>
      </c>
      <c r="D61" s="1">
        <v>0</v>
      </c>
      <c r="E61" s="3">
        <v>780</v>
      </c>
      <c r="F61" s="1">
        <v>0</v>
      </c>
      <c r="G61" s="9" t="s">
        <v>410</v>
      </c>
    </row>
    <row r="62" spans="1:7" x14ac:dyDescent="0.25">
      <c r="A62" s="8">
        <v>52</v>
      </c>
      <c r="B62" s="1">
        <v>0</v>
      </c>
      <c r="C62" s="1" t="s">
        <v>57</v>
      </c>
      <c r="D62" s="1">
        <v>0</v>
      </c>
      <c r="E62" s="3">
        <v>312</v>
      </c>
      <c r="F62" s="1">
        <v>0</v>
      </c>
      <c r="G62" s="9" t="s">
        <v>411</v>
      </c>
    </row>
    <row r="63" spans="1:7" x14ac:dyDescent="0.25">
      <c r="A63" s="8">
        <v>53</v>
      </c>
      <c r="B63" s="1">
        <v>0</v>
      </c>
      <c r="C63" s="1" t="s">
        <v>58</v>
      </c>
      <c r="D63" s="1">
        <v>0</v>
      </c>
      <c r="E63" s="3">
        <v>780</v>
      </c>
      <c r="F63" s="1">
        <v>0</v>
      </c>
      <c r="G63" s="9" t="s">
        <v>412</v>
      </c>
    </row>
    <row r="64" spans="1:7" x14ac:dyDescent="0.25">
      <c r="A64" s="8">
        <v>54</v>
      </c>
      <c r="B64" s="1">
        <v>0</v>
      </c>
      <c r="C64" s="1" t="s">
        <v>59</v>
      </c>
      <c r="D64" s="1">
        <v>0</v>
      </c>
      <c r="E64" s="3">
        <v>702</v>
      </c>
      <c r="F64" s="1">
        <v>0</v>
      </c>
      <c r="G64" s="9" t="s">
        <v>413</v>
      </c>
    </row>
    <row r="65" spans="1:7" x14ac:dyDescent="0.25">
      <c r="A65" s="8">
        <v>55</v>
      </c>
      <c r="B65" s="1">
        <v>0</v>
      </c>
      <c r="C65" s="1" t="s">
        <v>60</v>
      </c>
      <c r="D65" s="1">
        <v>0</v>
      </c>
      <c r="E65" s="3">
        <v>546</v>
      </c>
      <c r="F65" s="1">
        <v>0</v>
      </c>
      <c r="G65" s="9" t="s">
        <v>414</v>
      </c>
    </row>
    <row r="66" spans="1:7" x14ac:dyDescent="0.25">
      <c r="A66" s="8">
        <v>56</v>
      </c>
      <c r="B66" s="1">
        <v>0</v>
      </c>
      <c r="C66" s="1" t="s">
        <v>61</v>
      </c>
      <c r="D66" s="1">
        <v>0</v>
      </c>
      <c r="E66" s="3">
        <v>546</v>
      </c>
      <c r="F66" s="1">
        <v>0</v>
      </c>
      <c r="G66" s="9" t="s">
        <v>415</v>
      </c>
    </row>
    <row r="67" spans="1:7" x14ac:dyDescent="0.25">
      <c r="A67" s="8">
        <v>57</v>
      </c>
      <c r="B67" s="1">
        <v>0</v>
      </c>
      <c r="C67" s="1" t="s">
        <v>62</v>
      </c>
      <c r="D67" s="1">
        <v>0</v>
      </c>
      <c r="E67" s="3">
        <v>260</v>
      </c>
      <c r="F67" s="1">
        <v>0</v>
      </c>
      <c r="G67" s="9" t="s">
        <v>416</v>
      </c>
    </row>
    <row r="68" spans="1:7" x14ac:dyDescent="0.25">
      <c r="A68" s="8">
        <v>58</v>
      </c>
      <c r="B68" s="1">
        <v>0</v>
      </c>
      <c r="C68" s="1" t="s">
        <v>63</v>
      </c>
      <c r="D68" s="1">
        <v>0</v>
      </c>
      <c r="E68" s="3">
        <v>1079</v>
      </c>
      <c r="F68" s="1">
        <v>0</v>
      </c>
      <c r="G68" s="9" t="s">
        <v>417</v>
      </c>
    </row>
    <row r="69" spans="1:7" x14ac:dyDescent="0.25">
      <c r="A69" s="8">
        <v>59</v>
      </c>
      <c r="B69" s="1">
        <v>0</v>
      </c>
      <c r="C69" s="1" t="s">
        <v>64</v>
      </c>
      <c r="D69" s="1">
        <v>0</v>
      </c>
      <c r="E69" s="3">
        <v>273</v>
      </c>
      <c r="F69" s="1">
        <v>0</v>
      </c>
      <c r="G69" s="9" t="s">
        <v>418</v>
      </c>
    </row>
    <row r="70" spans="1:7" x14ac:dyDescent="0.25">
      <c r="A70" s="8">
        <v>60</v>
      </c>
      <c r="B70" s="1">
        <v>0</v>
      </c>
      <c r="C70" s="1" t="s">
        <v>65</v>
      </c>
      <c r="D70" s="1">
        <v>0</v>
      </c>
      <c r="E70" s="3">
        <v>676</v>
      </c>
      <c r="F70" s="1">
        <v>0</v>
      </c>
      <c r="G70" s="9" t="s">
        <v>419</v>
      </c>
    </row>
    <row r="71" spans="1:7" x14ac:dyDescent="0.25">
      <c r="A71" s="8">
        <v>61</v>
      </c>
      <c r="B71" s="1">
        <v>0</v>
      </c>
      <c r="C71" s="1" t="s">
        <v>66</v>
      </c>
      <c r="D71" s="1">
        <v>0</v>
      </c>
      <c r="E71" s="3">
        <v>468</v>
      </c>
      <c r="F71" s="1">
        <v>0</v>
      </c>
      <c r="G71" s="9" t="s">
        <v>420</v>
      </c>
    </row>
    <row r="72" spans="1:7" x14ac:dyDescent="0.25">
      <c r="A72" s="8">
        <v>62</v>
      </c>
      <c r="B72" s="1">
        <v>0</v>
      </c>
      <c r="C72" s="1" t="s">
        <v>67</v>
      </c>
      <c r="D72" s="1">
        <v>0</v>
      </c>
      <c r="E72" s="3">
        <v>325</v>
      </c>
      <c r="F72" s="1">
        <v>0</v>
      </c>
      <c r="G72" s="9" t="s">
        <v>421</v>
      </c>
    </row>
    <row r="73" spans="1:7" x14ac:dyDescent="0.25">
      <c r="A73" s="8">
        <v>63</v>
      </c>
      <c r="B73" s="1">
        <v>0</v>
      </c>
      <c r="C73" s="1" t="s">
        <v>68</v>
      </c>
      <c r="D73" s="1">
        <v>0</v>
      </c>
      <c r="E73" s="3">
        <v>260</v>
      </c>
      <c r="F73" s="1">
        <v>0</v>
      </c>
      <c r="G73" s="9" t="s">
        <v>422</v>
      </c>
    </row>
    <row r="74" spans="1:7" x14ac:dyDescent="0.25">
      <c r="A74" s="8">
        <v>64</v>
      </c>
      <c r="B74" s="1">
        <v>0</v>
      </c>
      <c r="C74" s="1" t="s">
        <v>69</v>
      </c>
      <c r="D74" s="1">
        <v>0</v>
      </c>
      <c r="E74" s="3">
        <v>520</v>
      </c>
      <c r="F74" s="1">
        <v>0</v>
      </c>
      <c r="G74" s="9" t="s">
        <v>423</v>
      </c>
    </row>
    <row r="75" spans="1:7" x14ac:dyDescent="0.25">
      <c r="A75" s="8">
        <v>65</v>
      </c>
      <c r="B75" s="1">
        <v>0</v>
      </c>
      <c r="C75" s="1" t="s">
        <v>70</v>
      </c>
      <c r="D75" s="1">
        <v>0</v>
      </c>
      <c r="E75" s="3">
        <v>780</v>
      </c>
      <c r="F75" s="1">
        <v>0</v>
      </c>
      <c r="G75" s="9" t="s">
        <v>424</v>
      </c>
    </row>
    <row r="76" spans="1:7" x14ac:dyDescent="0.25">
      <c r="A76" s="8">
        <v>66</v>
      </c>
      <c r="B76" s="1">
        <v>0</v>
      </c>
      <c r="C76" s="1" t="s">
        <v>71</v>
      </c>
      <c r="D76" s="1">
        <v>0</v>
      </c>
      <c r="E76" s="3">
        <v>1053</v>
      </c>
      <c r="F76" s="1">
        <v>0</v>
      </c>
      <c r="G76" s="9" t="s">
        <v>425</v>
      </c>
    </row>
    <row r="77" spans="1:7" x14ac:dyDescent="0.25">
      <c r="A77" s="8">
        <v>67</v>
      </c>
      <c r="B77" s="1">
        <v>0</v>
      </c>
      <c r="C77" s="1" t="s">
        <v>72</v>
      </c>
      <c r="D77" s="1">
        <v>0</v>
      </c>
      <c r="E77" s="3">
        <v>585</v>
      </c>
      <c r="F77" s="1">
        <v>0</v>
      </c>
      <c r="G77" s="9" t="s">
        <v>426</v>
      </c>
    </row>
    <row r="78" spans="1:7" x14ac:dyDescent="0.25">
      <c r="A78" s="8">
        <v>68</v>
      </c>
      <c r="B78" s="1">
        <v>0</v>
      </c>
      <c r="C78" s="1" t="s">
        <v>73</v>
      </c>
      <c r="D78" s="1">
        <v>0</v>
      </c>
      <c r="E78" s="3">
        <v>104</v>
      </c>
      <c r="F78" s="1">
        <v>0</v>
      </c>
      <c r="G78" s="9" t="s">
        <v>427</v>
      </c>
    </row>
    <row r="79" spans="1:7" x14ac:dyDescent="0.25">
      <c r="A79" s="8">
        <v>69</v>
      </c>
      <c r="B79" s="1">
        <v>0</v>
      </c>
      <c r="C79" s="1" t="s">
        <v>74</v>
      </c>
      <c r="D79" s="1">
        <v>0</v>
      </c>
      <c r="E79" s="3">
        <v>390</v>
      </c>
      <c r="F79" s="1">
        <v>0</v>
      </c>
      <c r="G79" s="9" t="s">
        <v>428</v>
      </c>
    </row>
    <row r="80" spans="1:7" x14ac:dyDescent="0.25">
      <c r="A80" s="8">
        <v>70</v>
      </c>
      <c r="B80" s="1">
        <v>0</v>
      </c>
      <c r="C80" s="1" t="s">
        <v>75</v>
      </c>
      <c r="D80" s="1">
        <v>0</v>
      </c>
      <c r="E80" s="3">
        <v>260</v>
      </c>
      <c r="F80" s="1">
        <v>0</v>
      </c>
      <c r="G80" s="9" t="s">
        <v>429</v>
      </c>
    </row>
    <row r="81" spans="1:7" x14ac:dyDescent="0.25">
      <c r="A81" s="8">
        <v>71</v>
      </c>
      <c r="B81" s="1">
        <v>0</v>
      </c>
      <c r="C81" s="1" t="s">
        <v>76</v>
      </c>
      <c r="D81" s="1">
        <v>0</v>
      </c>
      <c r="E81" s="3">
        <v>260</v>
      </c>
      <c r="F81" s="1">
        <v>0</v>
      </c>
      <c r="G81" s="9" t="s">
        <v>430</v>
      </c>
    </row>
    <row r="82" spans="1:7" x14ac:dyDescent="0.25">
      <c r="A82" s="8">
        <v>72</v>
      </c>
      <c r="B82" s="1">
        <v>0</v>
      </c>
      <c r="C82" s="1" t="s">
        <v>77</v>
      </c>
      <c r="D82" s="1">
        <v>0</v>
      </c>
      <c r="E82" s="3">
        <v>195</v>
      </c>
      <c r="F82" s="1">
        <v>0</v>
      </c>
      <c r="G82" s="9" t="s">
        <v>431</v>
      </c>
    </row>
    <row r="83" spans="1:7" x14ac:dyDescent="0.25">
      <c r="A83" s="8">
        <v>73</v>
      </c>
      <c r="B83" s="1">
        <v>0</v>
      </c>
      <c r="C83" s="1" t="s">
        <v>78</v>
      </c>
      <c r="D83" s="1">
        <v>0</v>
      </c>
      <c r="E83" s="3">
        <v>520</v>
      </c>
      <c r="F83" s="1">
        <v>0</v>
      </c>
      <c r="G83" s="9" t="s">
        <v>432</v>
      </c>
    </row>
    <row r="84" spans="1:7" x14ac:dyDescent="0.25">
      <c r="A84" s="8">
        <v>74</v>
      </c>
      <c r="B84" s="1">
        <v>0</v>
      </c>
      <c r="C84" s="1" t="s">
        <v>79</v>
      </c>
      <c r="D84" s="1">
        <v>0</v>
      </c>
      <c r="E84" s="3">
        <v>520</v>
      </c>
      <c r="F84" s="1">
        <v>0</v>
      </c>
      <c r="G84" s="9" t="s">
        <v>433</v>
      </c>
    </row>
    <row r="85" spans="1:7" x14ac:dyDescent="0.25">
      <c r="A85" s="8">
        <v>75</v>
      </c>
      <c r="B85" s="1">
        <v>0</v>
      </c>
      <c r="C85" s="1" t="s">
        <v>80</v>
      </c>
      <c r="D85" s="1">
        <v>0</v>
      </c>
      <c r="E85" s="3">
        <v>83.2</v>
      </c>
      <c r="F85" s="1">
        <v>0</v>
      </c>
      <c r="G85" s="9" t="s">
        <v>434</v>
      </c>
    </row>
    <row r="86" spans="1:7" x14ac:dyDescent="0.25">
      <c r="A86" s="8">
        <v>76</v>
      </c>
      <c r="B86" s="1">
        <v>0</v>
      </c>
      <c r="C86" s="1" t="s">
        <v>81</v>
      </c>
      <c r="D86" s="1">
        <v>0</v>
      </c>
      <c r="E86" s="3">
        <v>117</v>
      </c>
      <c r="F86" s="1">
        <v>0</v>
      </c>
      <c r="G86" s="9" t="s">
        <v>435</v>
      </c>
    </row>
    <row r="87" spans="1:7" x14ac:dyDescent="0.25">
      <c r="A87" s="8">
        <v>77</v>
      </c>
      <c r="B87" s="1">
        <v>0</v>
      </c>
      <c r="C87" s="1" t="s">
        <v>82</v>
      </c>
      <c r="D87" s="1">
        <v>0</v>
      </c>
      <c r="E87" s="3">
        <v>65</v>
      </c>
      <c r="F87" s="1">
        <v>0</v>
      </c>
      <c r="G87" s="9" t="s">
        <v>436</v>
      </c>
    </row>
    <row r="88" spans="1:7" x14ac:dyDescent="0.25">
      <c r="A88" s="8">
        <v>78</v>
      </c>
      <c r="B88" s="1">
        <v>0</v>
      </c>
      <c r="C88" s="1" t="s">
        <v>83</v>
      </c>
      <c r="D88" s="1">
        <v>0</v>
      </c>
      <c r="E88" s="3">
        <v>1118</v>
      </c>
      <c r="F88" s="1">
        <v>0</v>
      </c>
      <c r="G88" s="9" t="s">
        <v>437</v>
      </c>
    </row>
    <row r="89" spans="1:7" x14ac:dyDescent="0.25">
      <c r="A89" s="8">
        <v>79</v>
      </c>
      <c r="B89" s="1">
        <v>0</v>
      </c>
      <c r="C89" s="1" t="s">
        <v>84</v>
      </c>
      <c r="D89" s="1">
        <v>0</v>
      </c>
      <c r="E89" s="3">
        <v>169</v>
      </c>
      <c r="F89" s="1">
        <v>0</v>
      </c>
      <c r="G89" s="9" t="s">
        <v>438</v>
      </c>
    </row>
    <row r="90" spans="1:7" x14ac:dyDescent="0.25">
      <c r="A90" s="8">
        <v>80</v>
      </c>
      <c r="B90" s="1">
        <v>0</v>
      </c>
      <c r="C90" s="1" t="s">
        <v>85</v>
      </c>
      <c r="D90" s="1">
        <v>0</v>
      </c>
      <c r="E90" s="3">
        <v>78</v>
      </c>
      <c r="F90" s="1">
        <v>0</v>
      </c>
      <c r="G90" s="9" t="s">
        <v>439</v>
      </c>
    </row>
    <row r="91" spans="1:7" x14ac:dyDescent="0.25">
      <c r="A91" s="8">
        <v>81</v>
      </c>
      <c r="B91" s="1">
        <v>0</v>
      </c>
      <c r="C91" s="1" t="s">
        <v>86</v>
      </c>
      <c r="D91" s="1">
        <v>0</v>
      </c>
      <c r="E91" s="3">
        <v>1040</v>
      </c>
      <c r="F91" s="1">
        <v>0</v>
      </c>
      <c r="G91" s="9" t="s">
        <v>440</v>
      </c>
    </row>
    <row r="92" spans="1:7" x14ac:dyDescent="0.25">
      <c r="A92" s="8">
        <v>82</v>
      </c>
      <c r="B92" s="1">
        <v>0</v>
      </c>
      <c r="C92" s="1" t="s">
        <v>87</v>
      </c>
      <c r="D92" s="1">
        <v>0</v>
      </c>
      <c r="E92" s="3">
        <v>371.8</v>
      </c>
      <c r="F92" s="1">
        <v>0</v>
      </c>
      <c r="G92" s="9" t="s">
        <v>441</v>
      </c>
    </row>
    <row r="93" spans="1:7" x14ac:dyDescent="0.25">
      <c r="A93" s="8">
        <v>83</v>
      </c>
      <c r="B93" s="1">
        <v>0</v>
      </c>
      <c r="C93" s="1" t="s">
        <v>88</v>
      </c>
      <c r="D93" s="1">
        <v>0</v>
      </c>
      <c r="E93" s="3">
        <v>390</v>
      </c>
      <c r="F93" s="1">
        <v>0</v>
      </c>
      <c r="G93" s="9" t="s">
        <v>442</v>
      </c>
    </row>
    <row r="94" spans="1:7" x14ac:dyDescent="0.25">
      <c r="A94" s="8">
        <v>84</v>
      </c>
      <c r="B94" s="1">
        <v>0</v>
      </c>
      <c r="C94" s="1" t="s">
        <v>89</v>
      </c>
      <c r="D94" s="1">
        <v>0</v>
      </c>
      <c r="E94" s="3">
        <v>39</v>
      </c>
      <c r="F94" s="1">
        <v>0</v>
      </c>
      <c r="G94" s="9" t="s">
        <v>443</v>
      </c>
    </row>
    <row r="95" spans="1:7" x14ac:dyDescent="0.25">
      <c r="A95" s="8">
        <v>85</v>
      </c>
      <c r="B95" s="1">
        <v>0</v>
      </c>
      <c r="C95" s="1" t="s">
        <v>90</v>
      </c>
      <c r="D95" s="1">
        <v>0</v>
      </c>
      <c r="E95" s="3">
        <v>52</v>
      </c>
      <c r="F95" s="1">
        <v>0</v>
      </c>
      <c r="G95" s="9" t="s">
        <v>444</v>
      </c>
    </row>
    <row r="96" spans="1:7" x14ac:dyDescent="0.25">
      <c r="A96" s="8">
        <v>86</v>
      </c>
      <c r="B96" s="1">
        <v>0</v>
      </c>
      <c r="C96" s="1" t="s">
        <v>91</v>
      </c>
      <c r="D96" s="1">
        <v>0</v>
      </c>
      <c r="E96" s="3">
        <v>416</v>
      </c>
      <c r="F96" s="1">
        <v>0</v>
      </c>
      <c r="G96" s="9" t="s">
        <v>445</v>
      </c>
    </row>
    <row r="97" spans="1:7" x14ac:dyDescent="0.25">
      <c r="A97" s="8">
        <v>87</v>
      </c>
      <c r="B97" s="1">
        <v>0</v>
      </c>
      <c r="C97" s="1" t="s">
        <v>92</v>
      </c>
      <c r="D97" s="1">
        <v>0</v>
      </c>
      <c r="E97" s="3">
        <v>306.8</v>
      </c>
      <c r="F97" s="1">
        <v>0</v>
      </c>
      <c r="G97" s="9" t="s">
        <v>446</v>
      </c>
    </row>
    <row r="98" spans="1:7" x14ac:dyDescent="0.25">
      <c r="A98" s="8">
        <v>88</v>
      </c>
      <c r="B98" s="1">
        <v>0</v>
      </c>
      <c r="C98" s="1" t="s">
        <v>93</v>
      </c>
      <c r="D98" s="1">
        <v>0</v>
      </c>
      <c r="E98" s="3">
        <v>416</v>
      </c>
      <c r="F98" s="1">
        <v>0</v>
      </c>
      <c r="G98" s="9" t="s">
        <v>447</v>
      </c>
    </row>
    <row r="99" spans="1:7" x14ac:dyDescent="0.25">
      <c r="A99" s="8">
        <v>89</v>
      </c>
      <c r="B99" s="1">
        <v>0</v>
      </c>
      <c r="C99" s="1" t="s">
        <v>94</v>
      </c>
      <c r="D99" s="1">
        <v>0</v>
      </c>
      <c r="E99" s="3">
        <v>306.8</v>
      </c>
      <c r="F99" s="1">
        <v>0</v>
      </c>
      <c r="G99" s="9" t="s">
        <v>448</v>
      </c>
    </row>
    <row r="100" spans="1:7" x14ac:dyDescent="0.25">
      <c r="A100" s="8">
        <v>90</v>
      </c>
      <c r="B100" s="1">
        <v>0</v>
      </c>
      <c r="C100" s="1" t="s">
        <v>95</v>
      </c>
      <c r="D100" s="1">
        <v>0</v>
      </c>
      <c r="E100" s="3">
        <v>408.2</v>
      </c>
      <c r="F100" s="1">
        <v>0</v>
      </c>
      <c r="G100" s="9" t="s">
        <v>449</v>
      </c>
    </row>
    <row r="101" spans="1:7" x14ac:dyDescent="0.25">
      <c r="A101" s="8">
        <v>91</v>
      </c>
      <c r="B101" s="1">
        <v>0</v>
      </c>
      <c r="C101" s="1" t="s">
        <v>96</v>
      </c>
      <c r="D101" s="1">
        <v>0</v>
      </c>
      <c r="E101" s="3">
        <v>507</v>
      </c>
      <c r="F101" s="1">
        <v>0</v>
      </c>
      <c r="G101" s="9" t="s">
        <v>450</v>
      </c>
    </row>
    <row r="102" spans="1:7" x14ac:dyDescent="0.25">
      <c r="A102" s="8">
        <v>92</v>
      </c>
      <c r="B102" s="1">
        <v>0</v>
      </c>
      <c r="C102" s="1" t="s">
        <v>97</v>
      </c>
      <c r="D102" s="1">
        <v>0</v>
      </c>
      <c r="E102" s="3">
        <v>356.2</v>
      </c>
      <c r="F102" s="1">
        <v>0</v>
      </c>
      <c r="G102" s="9" t="s">
        <v>451</v>
      </c>
    </row>
    <row r="103" spans="1:7" x14ac:dyDescent="0.25">
      <c r="A103" s="8">
        <v>93</v>
      </c>
      <c r="B103" s="1">
        <v>0</v>
      </c>
      <c r="C103" s="1" t="s">
        <v>98</v>
      </c>
      <c r="D103" s="1">
        <v>0</v>
      </c>
      <c r="E103" s="3">
        <v>325</v>
      </c>
      <c r="F103" s="1">
        <v>0</v>
      </c>
      <c r="G103" s="9" t="s">
        <v>452</v>
      </c>
    </row>
    <row r="104" spans="1:7" x14ac:dyDescent="0.25">
      <c r="A104" s="8">
        <v>94</v>
      </c>
      <c r="B104" s="1">
        <v>0</v>
      </c>
      <c r="C104" s="1" t="s">
        <v>98</v>
      </c>
      <c r="D104" s="1">
        <v>0</v>
      </c>
      <c r="E104" s="3">
        <v>338</v>
      </c>
      <c r="F104" s="1">
        <v>0</v>
      </c>
      <c r="G104" s="9" t="s">
        <v>453</v>
      </c>
    </row>
    <row r="105" spans="1:7" x14ac:dyDescent="0.25">
      <c r="A105" s="8">
        <v>95</v>
      </c>
      <c r="B105" s="1">
        <v>0</v>
      </c>
      <c r="C105" s="1" t="s">
        <v>99</v>
      </c>
      <c r="D105" s="1">
        <v>0</v>
      </c>
      <c r="E105" s="3">
        <v>325</v>
      </c>
      <c r="F105" s="1">
        <v>0</v>
      </c>
      <c r="G105" s="9" t="s">
        <v>454</v>
      </c>
    </row>
    <row r="106" spans="1:7" x14ac:dyDescent="0.25">
      <c r="A106" s="8">
        <v>96</v>
      </c>
      <c r="B106" s="1">
        <v>0</v>
      </c>
      <c r="C106" s="1" t="s">
        <v>100</v>
      </c>
      <c r="D106" s="1">
        <v>0</v>
      </c>
      <c r="E106" s="3">
        <v>338</v>
      </c>
      <c r="F106" s="1">
        <v>0</v>
      </c>
      <c r="G106" s="9" t="s">
        <v>455</v>
      </c>
    </row>
    <row r="107" spans="1:7" x14ac:dyDescent="0.25">
      <c r="A107" s="8">
        <v>97</v>
      </c>
      <c r="B107" s="1">
        <v>0</v>
      </c>
      <c r="C107" s="1" t="s">
        <v>101</v>
      </c>
      <c r="D107" s="1">
        <v>0</v>
      </c>
      <c r="E107" s="3">
        <v>65</v>
      </c>
      <c r="F107" s="1">
        <v>0</v>
      </c>
      <c r="G107" s="9" t="s">
        <v>456</v>
      </c>
    </row>
    <row r="108" spans="1:7" x14ac:dyDescent="0.25">
      <c r="A108" s="8">
        <v>98</v>
      </c>
      <c r="B108" s="1">
        <v>0</v>
      </c>
      <c r="C108" s="1" t="s">
        <v>102</v>
      </c>
      <c r="D108" s="1">
        <v>0</v>
      </c>
      <c r="E108" s="3">
        <v>104</v>
      </c>
      <c r="F108" s="1">
        <v>0</v>
      </c>
      <c r="G108" s="9" t="s">
        <v>457</v>
      </c>
    </row>
    <row r="109" spans="1:7" x14ac:dyDescent="0.25">
      <c r="A109" s="8">
        <v>99</v>
      </c>
      <c r="B109" s="1">
        <v>0</v>
      </c>
      <c r="C109" s="1" t="s">
        <v>103</v>
      </c>
      <c r="D109" s="1">
        <v>0</v>
      </c>
      <c r="E109" s="3">
        <v>117</v>
      </c>
      <c r="F109" s="1">
        <v>0</v>
      </c>
      <c r="G109" s="9" t="s">
        <v>458</v>
      </c>
    </row>
    <row r="110" spans="1:7" x14ac:dyDescent="0.25">
      <c r="A110" s="8">
        <v>100</v>
      </c>
      <c r="B110" s="1">
        <v>0</v>
      </c>
      <c r="C110" s="1" t="s">
        <v>104</v>
      </c>
      <c r="D110" s="1">
        <v>0</v>
      </c>
      <c r="E110" s="3">
        <v>182</v>
      </c>
      <c r="F110" s="1">
        <v>0</v>
      </c>
      <c r="G110" s="9" t="s">
        <v>459</v>
      </c>
    </row>
    <row r="111" spans="1:7" x14ac:dyDescent="0.25">
      <c r="A111" s="8">
        <v>101</v>
      </c>
      <c r="B111" s="1">
        <v>0</v>
      </c>
      <c r="C111" s="1" t="s">
        <v>105</v>
      </c>
      <c r="D111" s="1">
        <v>0</v>
      </c>
      <c r="E111" s="3">
        <v>91</v>
      </c>
      <c r="F111" s="1">
        <v>0</v>
      </c>
      <c r="G111" s="9" t="s">
        <v>460</v>
      </c>
    </row>
    <row r="112" spans="1:7" x14ac:dyDescent="0.25">
      <c r="A112" s="8">
        <v>102</v>
      </c>
      <c r="B112" s="1">
        <v>0</v>
      </c>
      <c r="C112" s="1" t="s">
        <v>106</v>
      </c>
      <c r="D112" s="1">
        <v>0</v>
      </c>
      <c r="E112" s="3">
        <v>325</v>
      </c>
      <c r="F112" s="1">
        <v>0</v>
      </c>
      <c r="G112" s="9" t="s">
        <v>461</v>
      </c>
    </row>
    <row r="113" spans="1:7" x14ac:dyDescent="0.25">
      <c r="A113" s="8">
        <v>103</v>
      </c>
      <c r="B113" s="1">
        <v>0</v>
      </c>
      <c r="C113" s="1" t="s">
        <v>107</v>
      </c>
      <c r="D113" s="1">
        <v>0</v>
      </c>
      <c r="E113" s="3">
        <v>507</v>
      </c>
      <c r="F113" s="1">
        <v>0</v>
      </c>
      <c r="G113" s="9" t="s">
        <v>462</v>
      </c>
    </row>
    <row r="114" spans="1:7" x14ac:dyDescent="0.25">
      <c r="A114" s="8">
        <v>104</v>
      </c>
      <c r="B114" s="1">
        <v>0</v>
      </c>
      <c r="C114" s="1" t="s">
        <v>108</v>
      </c>
      <c r="D114" s="1">
        <v>0</v>
      </c>
      <c r="E114" s="3">
        <v>481</v>
      </c>
      <c r="F114" s="1">
        <v>0</v>
      </c>
      <c r="G114" s="9" t="s">
        <v>463</v>
      </c>
    </row>
    <row r="115" spans="1:7" x14ac:dyDescent="0.25">
      <c r="A115" s="8">
        <v>105</v>
      </c>
      <c r="B115" s="1">
        <v>0</v>
      </c>
      <c r="C115" s="1" t="s">
        <v>109</v>
      </c>
      <c r="D115" s="1">
        <v>0</v>
      </c>
      <c r="E115" s="3">
        <v>650</v>
      </c>
      <c r="F115" s="1">
        <v>0</v>
      </c>
      <c r="G115" s="9" t="s">
        <v>464</v>
      </c>
    </row>
    <row r="116" spans="1:7" x14ac:dyDescent="0.25">
      <c r="A116" s="8">
        <v>106</v>
      </c>
      <c r="B116" s="1">
        <v>0</v>
      </c>
      <c r="C116" s="1" t="s">
        <v>110</v>
      </c>
      <c r="D116" s="1">
        <v>0</v>
      </c>
      <c r="E116" s="3">
        <v>637</v>
      </c>
      <c r="F116" s="1">
        <v>0</v>
      </c>
      <c r="G116" s="9" t="s">
        <v>465</v>
      </c>
    </row>
    <row r="117" spans="1:7" x14ac:dyDescent="0.25">
      <c r="A117" s="8">
        <v>107</v>
      </c>
      <c r="B117" s="1">
        <v>0</v>
      </c>
      <c r="C117" s="1" t="s">
        <v>111</v>
      </c>
      <c r="D117" s="1">
        <v>0</v>
      </c>
      <c r="E117" s="3">
        <v>845</v>
      </c>
      <c r="F117" s="1">
        <v>0</v>
      </c>
      <c r="G117" s="9" t="s">
        <v>466</v>
      </c>
    </row>
    <row r="118" spans="1:7" x14ac:dyDescent="0.25">
      <c r="A118" s="8">
        <v>108</v>
      </c>
      <c r="B118" s="1">
        <v>0</v>
      </c>
      <c r="C118" s="1" t="s">
        <v>112</v>
      </c>
      <c r="D118" s="1">
        <v>0</v>
      </c>
      <c r="E118" s="3">
        <v>507</v>
      </c>
      <c r="F118" s="1">
        <v>0</v>
      </c>
      <c r="G118" s="9" t="s">
        <v>467</v>
      </c>
    </row>
    <row r="119" spans="1:7" x14ac:dyDescent="0.25">
      <c r="A119" s="8">
        <v>109</v>
      </c>
      <c r="B119" s="1">
        <v>0</v>
      </c>
      <c r="C119" s="1" t="s">
        <v>113</v>
      </c>
      <c r="D119" s="1">
        <v>0</v>
      </c>
      <c r="E119" s="3">
        <v>605.79999999999995</v>
      </c>
      <c r="F119" s="1">
        <v>0</v>
      </c>
      <c r="G119" s="9" t="s">
        <v>468</v>
      </c>
    </row>
    <row r="120" spans="1:7" x14ac:dyDescent="0.25">
      <c r="A120" s="8">
        <v>110</v>
      </c>
      <c r="B120" s="1">
        <v>0</v>
      </c>
      <c r="C120" s="1" t="s">
        <v>114</v>
      </c>
      <c r="D120" s="1">
        <v>0</v>
      </c>
      <c r="E120" s="3">
        <v>403</v>
      </c>
      <c r="F120" s="1">
        <v>0</v>
      </c>
      <c r="G120" s="9" t="s">
        <v>469</v>
      </c>
    </row>
    <row r="121" spans="1:7" x14ac:dyDescent="0.25">
      <c r="A121" s="8">
        <v>111</v>
      </c>
      <c r="B121" s="1">
        <v>0</v>
      </c>
      <c r="C121" s="1" t="s">
        <v>115</v>
      </c>
      <c r="D121" s="1">
        <v>0</v>
      </c>
      <c r="E121" s="3">
        <v>65</v>
      </c>
      <c r="F121" s="1">
        <v>0</v>
      </c>
      <c r="G121" s="9" t="s">
        <v>470</v>
      </c>
    </row>
    <row r="122" spans="1:7" x14ac:dyDescent="0.25">
      <c r="A122" s="8">
        <v>112</v>
      </c>
      <c r="B122" s="1">
        <v>0</v>
      </c>
      <c r="C122" s="1" t="s">
        <v>116</v>
      </c>
      <c r="D122" s="1">
        <v>0</v>
      </c>
      <c r="E122" s="3">
        <v>130</v>
      </c>
      <c r="F122" s="1">
        <v>0</v>
      </c>
      <c r="G122" s="9" t="s">
        <v>471</v>
      </c>
    </row>
    <row r="123" spans="1:7" x14ac:dyDescent="0.25">
      <c r="A123" s="8">
        <v>113</v>
      </c>
      <c r="B123" s="1">
        <v>0</v>
      </c>
      <c r="C123" s="1" t="s">
        <v>117</v>
      </c>
      <c r="D123" s="1">
        <v>0</v>
      </c>
      <c r="E123" s="3">
        <v>260</v>
      </c>
      <c r="F123" s="1">
        <v>0</v>
      </c>
      <c r="G123" s="9" t="s">
        <v>472</v>
      </c>
    </row>
    <row r="124" spans="1:7" x14ac:dyDescent="0.25">
      <c r="A124" s="8">
        <v>114</v>
      </c>
      <c r="B124" s="1">
        <v>0</v>
      </c>
      <c r="C124" s="1" t="s">
        <v>118</v>
      </c>
      <c r="D124" s="1">
        <v>0</v>
      </c>
      <c r="E124" s="3">
        <v>65</v>
      </c>
      <c r="F124" s="1">
        <v>0</v>
      </c>
      <c r="G124" s="9" t="s">
        <v>473</v>
      </c>
    </row>
    <row r="125" spans="1:7" x14ac:dyDescent="0.25">
      <c r="A125" s="8">
        <v>115</v>
      </c>
      <c r="B125" s="1">
        <v>0</v>
      </c>
      <c r="C125" s="1" t="s">
        <v>119</v>
      </c>
      <c r="D125" s="1">
        <v>0</v>
      </c>
      <c r="E125" s="3">
        <v>65</v>
      </c>
      <c r="F125" s="1">
        <v>0</v>
      </c>
      <c r="G125" s="9" t="s">
        <v>474</v>
      </c>
    </row>
    <row r="126" spans="1:7" x14ac:dyDescent="0.25">
      <c r="A126" s="8">
        <v>116</v>
      </c>
      <c r="B126" s="1">
        <v>0</v>
      </c>
      <c r="C126" s="1" t="s">
        <v>120</v>
      </c>
      <c r="D126" s="1">
        <v>0</v>
      </c>
      <c r="E126" s="3">
        <v>871</v>
      </c>
      <c r="F126" s="1">
        <v>0</v>
      </c>
      <c r="G126" s="9" t="s">
        <v>475</v>
      </c>
    </row>
    <row r="127" spans="1:7" x14ac:dyDescent="0.25">
      <c r="A127" s="8">
        <v>117</v>
      </c>
      <c r="B127" s="1">
        <v>0</v>
      </c>
      <c r="C127" s="1" t="s">
        <v>121</v>
      </c>
      <c r="D127" s="1">
        <v>0</v>
      </c>
      <c r="E127" s="3">
        <v>975</v>
      </c>
      <c r="F127" s="1">
        <v>0</v>
      </c>
      <c r="G127" s="9" t="s">
        <v>476</v>
      </c>
    </row>
    <row r="128" spans="1:7" x14ac:dyDescent="0.25">
      <c r="A128" s="8">
        <v>118</v>
      </c>
      <c r="B128" s="1">
        <v>0</v>
      </c>
      <c r="C128" s="1" t="s">
        <v>122</v>
      </c>
      <c r="D128" s="1">
        <v>0</v>
      </c>
      <c r="E128" s="3">
        <v>1430</v>
      </c>
      <c r="F128" s="1">
        <v>0</v>
      </c>
      <c r="G128" s="9" t="s">
        <v>477</v>
      </c>
    </row>
    <row r="129" spans="1:7" x14ac:dyDescent="0.25">
      <c r="A129" s="8">
        <v>119</v>
      </c>
      <c r="B129" s="1">
        <v>0</v>
      </c>
      <c r="C129" s="1" t="s">
        <v>123</v>
      </c>
      <c r="D129" s="1">
        <v>0</v>
      </c>
      <c r="E129" s="3">
        <v>1040</v>
      </c>
      <c r="F129" s="1">
        <v>0</v>
      </c>
      <c r="G129" s="9" t="s">
        <v>478</v>
      </c>
    </row>
    <row r="130" spans="1:7" x14ac:dyDescent="0.25">
      <c r="A130" s="8">
        <v>120</v>
      </c>
      <c r="B130" s="1">
        <v>0</v>
      </c>
      <c r="C130" s="1" t="s">
        <v>124</v>
      </c>
      <c r="D130" s="1">
        <v>0</v>
      </c>
      <c r="E130" s="3">
        <v>1170</v>
      </c>
      <c r="F130" s="1">
        <v>0</v>
      </c>
      <c r="G130" s="9" t="s">
        <v>479</v>
      </c>
    </row>
    <row r="131" spans="1:7" x14ac:dyDescent="0.25">
      <c r="A131" s="8">
        <v>121</v>
      </c>
      <c r="B131" s="1">
        <v>0</v>
      </c>
      <c r="C131" s="1" t="s">
        <v>125</v>
      </c>
      <c r="D131" s="1">
        <v>0</v>
      </c>
      <c r="E131" s="3">
        <v>1690</v>
      </c>
      <c r="F131" s="1">
        <v>0</v>
      </c>
      <c r="G131" s="9" t="s">
        <v>480</v>
      </c>
    </row>
    <row r="132" spans="1:7" x14ac:dyDescent="0.25">
      <c r="A132" s="8">
        <v>122</v>
      </c>
      <c r="B132" s="1">
        <v>0</v>
      </c>
      <c r="C132" s="1" t="s">
        <v>126</v>
      </c>
      <c r="D132" s="1">
        <v>0</v>
      </c>
      <c r="E132" s="3">
        <v>130</v>
      </c>
      <c r="F132" s="1">
        <v>0</v>
      </c>
      <c r="G132" s="9" t="s">
        <v>481</v>
      </c>
    </row>
    <row r="133" spans="1:7" x14ac:dyDescent="0.25">
      <c r="A133" s="8">
        <v>123</v>
      </c>
      <c r="B133" s="1">
        <v>0</v>
      </c>
      <c r="C133" s="1" t="s">
        <v>127</v>
      </c>
      <c r="D133" s="1">
        <v>0</v>
      </c>
      <c r="E133" s="3">
        <v>520</v>
      </c>
      <c r="F133" s="1">
        <v>0</v>
      </c>
      <c r="G133" s="9" t="s">
        <v>482</v>
      </c>
    </row>
    <row r="134" spans="1:7" x14ac:dyDescent="0.25">
      <c r="A134" s="8">
        <v>124</v>
      </c>
      <c r="B134" s="1">
        <v>0</v>
      </c>
      <c r="C134" s="1" t="s">
        <v>128</v>
      </c>
      <c r="D134" s="1">
        <v>0</v>
      </c>
      <c r="E134" s="3">
        <v>299</v>
      </c>
      <c r="F134" s="1">
        <v>0</v>
      </c>
      <c r="G134" s="9" t="s">
        <v>483</v>
      </c>
    </row>
    <row r="135" spans="1:7" x14ac:dyDescent="0.25">
      <c r="A135" s="8">
        <v>125</v>
      </c>
      <c r="B135" s="1">
        <v>0</v>
      </c>
      <c r="C135" s="1" t="s">
        <v>129</v>
      </c>
      <c r="D135" s="1">
        <v>0</v>
      </c>
      <c r="E135" s="3">
        <v>299</v>
      </c>
      <c r="F135" s="1">
        <v>0</v>
      </c>
      <c r="G135" s="9" t="s">
        <v>484</v>
      </c>
    </row>
    <row r="136" spans="1:7" x14ac:dyDescent="0.25">
      <c r="A136" s="8">
        <v>126</v>
      </c>
      <c r="B136" s="1">
        <v>0</v>
      </c>
      <c r="C136" s="1" t="s">
        <v>130</v>
      </c>
      <c r="D136" s="1">
        <v>0</v>
      </c>
      <c r="E136" s="3">
        <v>468</v>
      </c>
      <c r="F136" s="1">
        <v>0</v>
      </c>
      <c r="G136" s="9" t="s">
        <v>485</v>
      </c>
    </row>
    <row r="137" spans="1:7" x14ac:dyDescent="0.25">
      <c r="A137" s="8">
        <v>127</v>
      </c>
      <c r="B137" s="1">
        <v>0</v>
      </c>
      <c r="C137" s="1" t="s">
        <v>131</v>
      </c>
      <c r="D137" s="1">
        <v>0</v>
      </c>
      <c r="E137" s="3">
        <v>52</v>
      </c>
      <c r="F137" s="1">
        <v>0</v>
      </c>
      <c r="G137" s="9" t="s">
        <v>486</v>
      </c>
    </row>
    <row r="138" spans="1:7" x14ac:dyDescent="0.25">
      <c r="A138" s="8">
        <v>128</v>
      </c>
      <c r="B138" s="1">
        <v>0</v>
      </c>
      <c r="C138" s="1" t="s">
        <v>132</v>
      </c>
      <c r="D138" s="1">
        <v>0</v>
      </c>
      <c r="E138" s="3">
        <v>117</v>
      </c>
      <c r="F138" s="1">
        <v>0</v>
      </c>
      <c r="G138" s="9" t="s">
        <v>487</v>
      </c>
    </row>
    <row r="139" spans="1:7" x14ac:dyDescent="0.25">
      <c r="A139" s="8">
        <v>129</v>
      </c>
      <c r="B139" s="1">
        <v>0</v>
      </c>
      <c r="C139" s="1" t="s">
        <v>133</v>
      </c>
      <c r="D139" s="1">
        <v>0</v>
      </c>
      <c r="E139" s="3">
        <v>234</v>
      </c>
      <c r="F139" s="1">
        <v>0</v>
      </c>
      <c r="G139" s="9" t="s">
        <v>488</v>
      </c>
    </row>
    <row r="140" spans="1:7" x14ac:dyDescent="0.25">
      <c r="A140" s="8">
        <v>130</v>
      </c>
      <c r="B140" s="1">
        <v>0</v>
      </c>
      <c r="C140" s="1" t="s">
        <v>134</v>
      </c>
      <c r="D140" s="1">
        <v>0</v>
      </c>
      <c r="E140" s="3">
        <v>442</v>
      </c>
      <c r="F140" s="1">
        <v>0</v>
      </c>
      <c r="G140" s="9" t="s">
        <v>489</v>
      </c>
    </row>
    <row r="141" spans="1:7" x14ac:dyDescent="0.25">
      <c r="A141" s="8">
        <v>131</v>
      </c>
      <c r="B141" s="1">
        <v>0</v>
      </c>
      <c r="C141" s="1" t="s">
        <v>135</v>
      </c>
      <c r="D141" s="1">
        <v>0</v>
      </c>
      <c r="E141" s="3">
        <v>104</v>
      </c>
      <c r="F141" s="1">
        <v>0</v>
      </c>
      <c r="G141" s="9" t="s">
        <v>490</v>
      </c>
    </row>
    <row r="142" spans="1:7" x14ac:dyDescent="0.25">
      <c r="A142" s="8">
        <v>132</v>
      </c>
      <c r="B142" s="1">
        <v>0</v>
      </c>
      <c r="C142" s="1" t="s">
        <v>136</v>
      </c>
      <c r="D142" s="1">
        <v>0</v>
      </c>
      <c r="E142" s="3">
        <v>1040</v>
      </c>
      <c r="F142" s="1">
        <v>0</v>
      </c>
      <c r="G142" s="9" t="s">
        <v>491</v>
      </c>
    </row>
    <row r="143" spans="1:7" x14ac:dyDescent="0.25">
      <c r="A143" s="8">
        <v>133</v>
      </c>
      <c r="B143" s="1">
        <v>0</v>
      </c>
      <c r="C143" s="1" t="s">
        <v>137</v>
      </c>
      <c r="D143" s="1">
        <v>0</v>
      </c>
      <c r="E143" s="3">
        <v>260</v>
      </c>
      <c r="F143" s="1">
        <v>0</v>
      </c>
      <c r="G143" s="9" t="s">
        <v>492</v>
      </c>
    </row>
    <row r="144" spans="1:7" x14ac:dyDescent="0.25">
      <c r="A144" s="8">
        <v>134</v>
      </c>
      <c r="B144" s="1">
        <v>0</v>
      </c>
      <c r="C144" s="1" t="s">
        <v>138</v>
      </c>
      <c r="D144" s="1">
        <v>0</v>
      </c>
      <c r="E144" s="3">
        <v>195</v>
      </c>
      <c r="F144" s="1">
        <v>0</v>
      </c>
      <c r="G144" s="9" t="s">
        <v>493</v>
      </c>
    </row>
    <row r="145" spans="1:7" x14ac:dyDescent="0.25">
      <c r="A145" s="8">
        <v>135</v>
      </c>
      <c r="B145" s="1">
        <v>0</v>
      </c>
      <c r="C145" s="1" t="s">
        <v>139</v>
      </c>
      <c r="D145" s="1">
        <v>0</v>
      </c>
      <c r="E145" s="3">
        <v>1469</v>
      </c>
      <c r="F145" s="1">
        <v>0</v>
      </c>
      <c r="G145" s="9" t="s">
        <v>494</v>
      </c>
    </row>
    <row r="146" spans="1:7" x14ac:dyDescent="0.25">
      <c r="A146" s="8">
        <v>136</v>
      </c>
      <c r="B146" s="1">
        <v>0</v>
      </c>
      <c r="C146" s="1" t="s">
        <v>140</v>
      </c>
      <c r="D146" s="1">
        <v>0</v>
      </c>
      <c r="E146" s="3">
        <v>1430</v>
      </c>
      <c r="F146" s="1">
        <v>0</v>
      </c>
      <c r="G146" s="9" t="s">
        <v>495</v>
      </c>
    </row>
    <row r="147" spans="1:7" x14ac:dyDescent="0.25">
      <c r="A147" s="8">
        <v>137</v>
      </c>
      <c r="B147" s="1">
        <v>0</v>
      </c>
      <c r="C147" s="1" t="s">
        <v>141</v>
      </c>
      <c r="D147" s="1">
        <v>0</v>
      </c>
      <c r="E147" s="3">
        <v>260</v>
      </c>
      <c r="F147" s="1">
        <v>0</v>
      </c>
      <c r="G147" s="9" t="s">
        <v>496</v>
      </c>
    </row>
    <row r="148" spans="1:7" x14ac:dyDescent="0.25">
      <c r="A148" s="8">
        <v>138</v>
      </c>
      <c r="B148" s="1">
        <v>0</v>
      </c>
      <c r="C148" s="1" t="s">
        <v>142</v>
      </c>
      <c r="D148" s="1">
        <v>0</v>
      </c>
      <c r="E148" s="3">
        <v>520</v>
      </c>
      <c r="F148" s="1">
        <v>0</v>
      </c>
      <c r="G148" s="9" t="s">
        <v>497</v>
      </c>
    </row>
    <row r="149" spans="1:7" x14ac:dyDescent="0.25">
      <c r="A149" s="8">
        <v>139</v>
      </c>
      <c r="B149" s="1">
        <v>0</v>
      </c>
      <c r="C149" s="1" t="s">
        <v>143</v>
      </c>
      <c r="D149" s="1">
        <v>0</v>
      </c>
      <c r="E149" s="3">
        <v>923</v>
      </c>
      <c r="F149" s="1">
        <v>0</v>
      </c>
      <c r="G149" s="9" t="s">
        <v>498</v>
      </c>
    </row>
    <row r="150" spans="1:7" x14ac:dyDescent="0.25">
      <c r="A150" s="8">
        <v>140</v>
      </c>
      <c r="B150" s="1">
        <v>0</v>
      </c>
      <c r="C150" s="1" t="s">
        <v>144</v>
      </c>
      <c r="D150" s="1">
        <v>0</v>
      </c>
      <c r="E150" s="3">
        <v>455</v>
      </c>
      <c r="F150" s="1">
        <v>0</v>
      </c>
      <c r="G150" s="9" t="s">
        <v>499</v>
      </c>
    </row>
    <row r="151" spans="1:7" x14ac:dyDescent="0.25">
      <c r="A151" s="8">
        <v>141</v>
      </c>
      <c r="B151" s="1">
        <v>0</v>
      </c>
      <c r="C151" s="1" t="s">
        <v>145</v>
      </c>
      <c r="D151" s="1">
        <v>0</v>
      </c>
      <c r="E151" s="3">
        <v>65</v>
      </c>
      <c r="F151" s="1">
        <v>0</v>
      </c>
      <c r="G151" s="9" t="s">
        <v>500</v>
      </c>
    </row>
    <row r="152" spans="1:7" x14ac:dyDescent="0.25">
      <c r="A152" s="8">
        <v>142</v>
      </c>
      <c r="B152" s="1">
        <v>0</v>
      </c>
      <c r="C152" s="1" t="s">
        <v>146</v>
      </c>
      <c r="D152" s="1">
        <v>0</v>
      </c>
      <c r="E152" s="3">
        <v>130</v>
      </c>
      <c r="F152" s="1">
        <v>0</v>
      </c>
      <c r="G152" s="9" t="s">
        <v>501</v>
      </c>
    </row>
    <row r="153" spans="1:7" x14ac:dyDescent="0.25">
      <c r="A153" s="8">
        <v>143</v>
      </c>
      <c r="B153" s="1">
        <v>0</v>
      </c>
      <c r="C153" s="1" t="s">
        <v>147</v>
      </c>
      <c r="D153" s="1">
        <v>0</v>
      </c>
      <c r="E153" s="3">
        <v>117</v>
      </c>
      <c r="F153" s="1">
        <v>0</v>
      </c>
      <c r="G153" s="9" t="s">
        <v>502</v>
      </c>
    </row>
    <row r="154" spans="1:7" x14ac:dyDescent="0.25">
      <c r="A154" s="8">
        <v>144</v>
      </c>
      <c r="B154" s="1">
        <v>0</v>
      </c>
      <c r="C154" s="1" t="s">
        <v>148</v>
      </c>
      <c r="D154" s="1">
        <v>0</v>
      </c>
      <c r="E154" s="3">
        <v>299</v>
      </c>
      <c r="F154" s="1">
        <v>0</v>
      </c>
      <c r="G154" s="9" t="s">
        <v>503</v>
      </c>
    </row>
    <row r="155" spans="1:7" x14ac:dyDescent="0.25">
      <c r="A155" s="8">
        <v>145</v>
      </c>
      <c r="B155" s="1">
        <v>0</v>
      </c>
      <c r="C155" s="1" t="s">
        <v>149</v>
      </c>
      <c r="D155" s="1">
        <v>0</v>
      </c>
      <c r="E155" s="3">
        <v>182</v>
      </c>
      <c r="F155" s="1">
        <v>0</v>
      </c>
      <c r="G155" s="9" t="s">
        <v>504</v>
      </c>
    </row>
    <row r="156" spans="1:7" x14ac:dyDescent="0.25">
      <c r="A156" s="8">
        <v>146</v>
      </c>
      <c r="B156" s="1">
        <v>0</v>
      </c>
      <c r="C156" s="1" t="s">
        <v>150</v>
      </c>
      <c r="D156" s="1">
        <v>0</v>
      </c>
      <c r="E156" s="3">
        <v>79.38</v>
      </c>
      <c r="F156" s="1">
        <v>0</v>
      </c>
      <c r="G156" s="10" t="s">
        <v>505</v>
      </c>
    </row>
    <row r="157" spans="1:7" x14ac:dyDescent="0.25">
      <c r="A157" s="8">
        <v>147</v>
      </c>
      <c r="B157" s="1">
        <v>0</v>
      </c>
      <c r="C157" s="1" t="s">
        <v>151</v>
      </c>
      <c r="D157" s="1">
        <v>0</v>
      </c>
      <c r="E157" s="3">
        <v>132.29</v>
      </c>
      <c r="F157" s="1">
        <v>0</v>
      </c>
      <c r="G157" s="10" t="s">
        <v>506</v>
      </c>
    </row>
    <row r="158" spans="1:7" x14ac:dyDescent="0.25">
      <c r="A158" s="8">
        <v>148</v>
      </c>
      <c r="B158" s="1">
        <v>0</v>
      </c>
      <c r="C158" s="1" t="s">
        <v>152</v>
      </c>
      <c r="D158" s="1">
        <v>0</v>
      </c>
      <c r="E158" s="3">
        <v>171.98</v>
      </c>
      <c r="F158" s="1">
        <v>0</v>
      </c>
      <c r="G158" s="10" t="s">
        <v>507</v>
      </c>
    </row>
    <row r="159" spans="1:7" x14ac:dyDescent="0.25">
      <c r="A159" s="8">
        <v>149</v>
      </c>
      <c r="B159" s="1">
        <v>0</v>
      </c>
      <c r="C159" s="1" t="s">
        <v>153</v>
      </c>
      <c r="D159" s="1">
        <v>0</v>
      </c>
      <c r="E159" s="3">
        <v>264.58</v>
      </c>
      <c r="F159" s="1">
        <v>0</v>
      </c>
      <c r="G159" s="10" t="s">
        <v>508</v>
      </c>
    </row>
    <row r="160" spans="1:7" x14ac:dyDescent="0.25">
      <c r="A160" s="8">
        <v>150</v>
      </c>
      <c r="B160" s="1">
        <v>0</v>
      </c>
      <c r="C160" s="1" t="s">
        <v>154</v>
      </c>
      <c r="D160" s="1">
        <v>0</v>
      </c>
      <c r="E160" s="3">
        <v>187.5</v>
      </c>
      <c r="F160" s="1">
        <v>0</v>
      </c>
      <c r="G160" s="10" t="s">
        <v>509</v>
      </c>
    </row>
    <row r="161" spans="1:7" x14ac:dyDescent="0.25">
      <c r="A161" s="8">
        <v>151</v>
      </c>
      <c r="B161" s="1">
        <v>0</v>
      </c>
      <c r="C161" s="1" t="s">
        <v>155</v>
      </c>
      <c r="D161" s="1">
        <v>0</v>
      </c>
      <c r="E161" s="3">
        <v>312.5</v>
      </c>
      <c r="F161" s="1">
        <v>0</v>
      </c>
      <c r="G161" s="10" t="s">
        <v>510</v>
      </c>
    </row>
    <row r="162" spans="1:7" x14ac:dyDescent="0.25">
      <c r="A162" s="8">
        <v>152</v>
      </c>
      <c r="B162" s="1">
        <v>0</v>
      </c>
      <c r="C162" s="1" t="s">
        <v>156</v>
      </c>
      <c r="D162" s="1">
        <v>0</v>
      </c>
      <c r="E162" s="3">
        <v>406.25</v>
      </c>
      <c r="F162" s="1">
        <v>0</v>
      </c>
      <c r="G162" s="10" t="s">
        <v>511</v>
      </c>
    </row>
    <row r="163" spans="1:7" x14ac:dyDescent="0.25">
      <c r="A163" s="8">
        <v>153</v>
      </c>
      <c r="B163" s="1">
        <v>0</v>
      </c>
      <c r="C163" s="1" t="s">
        <v>157</v>
      </c>
      <c r="D163" s="1">
        <v>0</v>
      </c>
      <c r="E163" s="3">
        <v>625</v>
      </c>
      <c r="F163" s="1">
        <v>0</v>
      </c>
      <c r="G163" s="10" t="s">
        <v>512</v>
      </c>
    </row>
    <row r="164" spans="1:7" x14ac:dyDescent="0.25">
      <c r="A164" s="8">
        <v>154</v>
      </c>
      <c r="B164" s="1">
        <v>0</v>
      </c>
      <c r="C164" s="1" t="s">
        <v>158</v>
      </c>
      <c r="D164" s="1">
        <v>0</v>
      </c>
      <c r="E164" s="3">
        <v>182</v>
      </c>
      <c r="F164" s="1">
        <v>0</v>
      </c>
      <c r="G164" s="10" t="s">
        <v>513</v>
      </c>
    </row>
    <row r="165" spans="1:7" x14ac:dyDescent="0.25">
      <c r="A165" s="8">
        <v>155</v>
      </c>
      <c r="B165" s="1">
        <v>0</v>
      </c>
      <c r="C165" s="1" t="s">
        <v>159</v>
      </c>
      <c r="D165" s="1">
        <v>0</v>
      </c>
      <c r="E165" s="3">
        <v>303</v>
      </c>
      <c r="F165" s="1">
        <v>0</v>
      </c>
      <c r="G165" s="10" t="s">
        <v>514</v>
      </c>
    </row>
    <row r="166" spans="1:7" x14ac:dyDescent="0.25">
      <c r="A166" s="8">
        <v>156</v>
      </c>
      <c r="B166" s="1">
        <v>0</v>
      </c>
      <c r="C166" s="1" t="s">
        <v>160</v>
      </c>
      <c r="D166" s="1">
        <v>0</v>
      </c>
      <c r="E166" s="3">
        <v>393</v>
      </c>
      <c r="F166" s="1">
        <v>0</v>
      </c>
      <c r="G166" s="10" t="s">
        <v>515</v>
      </c>
    </row>
    <row r="167" spans="1:7" x14ac:dyDescent="0.25">
      <c r="A167" s="8">
        <v>157</v>
      </c>
      <c r="B167" s="1">
        <v>0</v>
      </c>
      <c r="C167" s="1" t="s">
        <v>161</v>
      </c>
      <c r="D167" s="1">
        <v>0</v>
      </c>
      <c r="E167" s="3">
        <v>605</v>
      </c>
      <c r="F167" s="1">
        <v>0</v>
      </c>
      <c r="G167" s="10" t="s">
        <v>512</v>
      </c>
    </row>
    <row r="168" spans="1:7" x14ac:dyDescent="0.25">
      <c r="A168" s="8">
        <v>158</v>
      </c>
      <c r="B168" s="1">
        <v>0</v>
      </c>
      <c r="C168" s="1" t="s">
        <v>162</v>
      </c>
      <c r="D168" s="1">
        <v>0</v>
      </c>
      <c r="E168" s="3">
        <v>131.4</v>
      </c>
      <c r="F168" s="1">
        <v>0</v>
      </c>
      <c r="G168" s="10" t="s">
        <v>516</v>
      </c>
    </row>
    <row r="169" spans="1:7" x14ac:dyDescent="0.25">
      <c r="A169" s="8">
        <v>159</v>
      </c>
      <c r="B169" s="1">
        <v>0</v>
      </c>
      <c r="C169" s="1" t="s">
        <v>163</v>
      </c>
      <c r="D169" s="1">
        <v>0</v>
      </c>
      <c r="E169" s="3">
        <v>219</v>
      </c>
      <c r="F169" s="1">
        <v>0</v>
      </c>
      <c r="G169" s="10" t="s">
        <v>517</v>
      </c>
    </row>
    <row r="170" spans="1:7" x14ac:dyDescent="0.25">
      <c r="A170" s="8">
        <v>160</v>
      </c>
      <c r="B170" s="1">
        <v>0</v>
      </c>
      <c r="C170" s="1" t="s">
        <v>164</v>
      </c>
      <c r="D170" s="1">
        <v>0</v>
      </c>
      <c r="E170" s="3">
        <v>284.7</v>
      </c>
      <c r="F170" s="1">
        <v>0</v>
      </c>
      <c r="G170" s="10" t="s">
        <v>518</v>
      </c>
    </row>
    <row r="171" spans="1:7" x14ac:dyDescent="0.25">
      <c r="A171" s="8">
        <v>161</v>
      </c>
      <c r="B171" s="1">
        <v>0</v>
      </c>
      <c r="C171" s="1" t="s">
        <v>165</v>
      </c>
      <c r="D171" s="1">
        <v>0</v>
      </c>
      <c r="E171" s="3">
        <v>438.1</v>
      </c>
      <c r="F171" s="1">
        <v>0</v>
      </c>
      <c r="G171" s="10" t="s">
        <v>519</v>
      </c>
    </row>
    <row r="172" spans="1:7" x14ac:dyDescent="0.25">
      <c r="A172" s="8">
        <v>162</v>
      </c>
      <c r="B172" s="1">
        <v>0</v>
      </c>
      <c r="C172" s="1" t="s">
        <v>166</v>
      </c>
      <c r="D172" s="1">
        <v>0</v>
      </c>
      <c r="E172" s="3">
        <v>70.31</v>
      </c>
      <c r="F172" s="1">
        <v>0</v>
      </c>
      <c r="G172" s="10" t="s">
        <v>520</v>
      </c>
    </row>
    <row r="173" spans="1:7" x14ac:dyDescent="0.25">
      <c r="A173" s="8">
        <v>163</v>
      </c>
      <c r="B173" s="1">
        <v>0</v>
      </c>
      <c r="C173" s="1" t="s">
        <v>167</v>
      </c>
      <c r="D173" s="1">
        <v>0</v>
      </c>
      <c r="E173" s="3">
        <v>117.19</v>
      </c>
      <c r="F173" s="1">
        <v>0</v>
      </c>
      <c r="G173" s="10" t="s">
        <v>521</v>
      </c>
    </row>
    <row r="174" spans="1:7" x14ac:dyDescent="0.25">
      <c r="A174" s="8">
        <v>164</v>
      </c>
      <c r="B174" s="1">
        <v>0</v>
      </c>
      <c r="C174" s="1" t="s">
        <v>168</v>
      </c>
      <c r="D174" s="1">
        <v>0</v>
      </c>
      <c r="E174" s="3">
        <v>152.34</v>
      </c>
      <c r="F174" s="1">
        <v>0</v>
      </c>
      <c r="G174" s="10" t="s">
        <v>522</v>
      </c>
    </row>
    <row r="175" spans="1:7" x14ac:dyDescent="0.25">
      <c r="A175" s="8">
        <v>165</v>
      </c>
      <c r="B175" s="1">
        <v>0</v>
      </c>
      <c r="C175" s="1" t="s">
        <v>169</v>
      </c>
      <c r="D175" s="1">
        <v>0</v>
      </c>
      <c r="E175" s="3">
        <v>234.38</v>
      </c>
      <c r="F175" s="1">
        <v>0</v>
      </c>
      <c r="G175" s="10" t="s">
        <v>523</v>
      </c>
    </row>
    <row r="176" spans="1:7" x14ac:dyDescent="0.25">
      <c r="A176" s="8">
        <v>166</v>
      </c>
      <c r="B176" s="1">
        <v>0</v>
      </c>
      <c r="C176" s="1" t="s">
        <v>170</v>
      </c>
      <c r="D176" s="1">
        <v>0</v>
      </c>
      <c r="E176" s="3">
        <v>25.33</v>
      </c>
      <c r="F176" s="1">
        <v>0</v>
      </c>
      <c r="G176" s="10" t="s">
        <v>524</v>
      </c>
    </row>
    <row r="177" spans="1:7" x14ac:dyDescent="0.25">
      <c r="A177" s="8">
        <v>167</v>
      </c>
      <c r="B177" s="1">
        <v>0</v>
      </c>
      <c r="C177" s="1" t="s">
        <v>171</v>
      </c>
      <c r="D177" s="1">
        <v>0</v>
      </c>
      <c r="E177" s="3">
        <v>42.22</v>
      </c>
      <c r="F177" s="1">
        <v>0</v>
      </c>
      <c r="G177" s="10" t="s">
        <v>525</v>
      </c>
    </row>
    <row r="178" spans="1:7" x14ac:dyDescent="0.25">
      <c r="A178" s="8">
        <v>168</v>
      </c>
      <c r="B178" s="1">
        <v>0</v>
      </c>
      <c r="C178" s="1" t="s">
        <v>172</v>
      </c>
      <c r="D178" s="1">
        <v>0</v>
      </c>
      <c r="E178" s="3">
        <v>54.89</v>
      </c>
      <c r="F178" s="1">
        <v>0</v>
      </c>
      <c r="G178" s="10" t="s">
        <v>526</v>
      </c>
    </row>
    <row r="179" spans="1:7" x14ac:dyDescent="0.25">
      <c r="A179" s="8">
        <v>169</v>
      </c>
      <c r="B179" s="1">
        <v>0</v>
      </c>
      <c r="C179" s="1" t="s">
        <v>173</v>
      </c>
      <c r="D179" s="1">
        <v>0</v>
      </c>
      <c r="E179" s="3">
        <v>84.44</v>
      </c>
      <c r="F179" s="1">
        <v>0</v>
      </c>
      <c r="G179" s="10" t="s">
        <v>527</v>
      </c>
    </row>
    <row r="180" spans="1:7" x14ac:dyDescent="0.25">
      <c r="A180" s="8">
        <v>170</v>
      </c>
      <c r="B180" s="1">
        <v>0</v>
      </c>
      <c r="C180" s="1" t="s">
        <v>174</v>
      </c>
      <c r="D180" s="1">
        <v>0</v>
      </c>
      <c r="E180" s="3">
        <v>132</v>
      </c>
      <c r="F180" s="1">
        <v>0</v>
      </c>
      <c r="G180" s="10" t="s">
        <v>528</v>
      </c>
    </row>
    <row r="181" spans="1:7" x14ac:dyDescent="0.25">
      <c r="A181" s="8">
        <v>171</v>
      </c>
      <c r="B181" s="1">
        <v>0</v>
      </c>
      <c r="C181" s="1" t="s">
        <v>175</v>
      </c>
      <c r="D181" s="1">
        <v>0</v>
      </c>
      <c r="E181" s="3">
        <v>220</v>
      </c>
      <c r="F181" s="1">
        <v>0</v>
      </c>
      <c r="G181" s="10" t="s">
        <v>529</v>
      </c>
    </row>
    <row r="182" spans="1:7" x14ac:dyDescent="0.25">
      <c r="A182" s="8">
        <v>172</v>
      </c>
      <c r="B182" s="1">
        <v>0</v>
      </c>
      <c r="C182" s="1" t="s">
        <v>176</v>
      </c>
      <c r="D182" s="1">
        <v>0</v>
      </c>
      <c r="E182" s="3">
        <v>286</v>
      </c>
      <c r="F182" s="1">
        <v>0</v>
      </c>
      <c r="G182" s="10" t="s">
        <v>530</v>
      </c>
    </row>
    <row r="183" spans="1:7" x14ac:dyDescent="0.25">
      <c r="A183" s="8">
        <v>173</v>
      </c>
      <c r="B183" s="1">
        <v>0</v>
      </c>
      <c r="C183" s="1" t="s">
        <v>177</v>
      </c>
      <c r="D183" s="1">
        <v>0</v>
      </c>
      <c r="E183" s="3">
        <v>440</v>
      </c>
      <c r="F183" s="1">
        <v>0</v>
      </c>
      <c r="G183" s="10" t="s">
        <v>531</v>
      </c>
    </row>
    <row r="184" spans="1:7" x14ac:dyDescent="0.25">
      <c r="A184" s="8">
        <v>174</v>
      </c>
      <c r="B184" s="1">
        <v>0</v>
      </c>
      <c r="C184" s="1" t="s">
        <v>178</v>
      </c>
      <c r="D184" s="1">
        <v>0</v>
      </c>
      <c r="E184" s="3">
        <v>92</v>
      </c>
      <c r="F184" s="1">
        <v>0</v>
      </c>
      <c r="G184" s="10" t="s">
        <v>532</v>
      </c>
    </row>
    <row r="185" spans="1:7" x14ac:dyDescent="0.25">
      <c r="A185" s="8">
        <v>175</v>
      </c>
      <c r="B185" s="1">
        <v>0</v>
      </c>
      <c r="C185" s="1" t="s">
        <v>179</v>
      </c>
      <c r="D185" s="1">
        <v>0</v>
      </c>
      <c r="E185" s="3">
        <v>153.33000000000001</v>
      </c>
      <c r="F185" s="1">
        <v>0</v>
      </c>
      <c r="G185" s="10" t="s">
        <v>533</v>
      </c>
    </row>
    <row r="186" spans="1:7" x14ac:dyDescent="0.25">
      <c r="A186" s="8">
        <v>176</v>
      </c>
      <c r="B186" s="1">
        <v>0</v>
      </c>
      <c r="C186" s="1" t="s">
        <v>180</v>
      </c>
      <c r="D186" s="1">
        <v>0</v>
      </c>
      <c r="E186" s="3">
        <v>199.33</v>
      </c>
      <c r="F186" s="1">
        <v>0</v>
      </c>
      <c r="G186" s="10" t="s">
        <v>534</v>
      </c>
    </row>
    <row r="187" spans="1:7" x14ac:dyDescent="0.25">
      <c r="A187" s="8">
        <v>177</v>
      </c>
      <c r="B187" s="1">
        <v>0</v>
      </c>
      <c r="C187" s="1" t="s">
        <v>181</v>
      </c>
      <c r="D187" s="1">
        <v>0</v>
      </c>
      <c r="E187" s="3">
        <v>306.67</v>
      </c>
      <c r="F187" s="1">
        <v>0</v>
      </c>
      <c r="G187" s="10" t="s">
        <v>535</v>
      </c>
    </row>
    <row r="188" spans="1:7" x14ac:dyDescent="0.25">
      <c r="A188" s="8">
        <v>178</v>
      </c>
      <c r="B188" s="1">
        <v>0</v>
      </c>
      <c r="C188" s="1" t="s">
        <v>182</v>
      </c>
      <c r="D188" s="1">
        <v>0</v>
      </c>
      <c r="E188" s="3">
        <v>154.69</v>
      </c>
      <c r="F188" s="1">
        <v>0</v>
      </c>
      <c r="G188" s="10" t="s">
        <v>536</v>
      </c>
    </row>
    <row r="189" spans="1:7" x14ac:dyDescent="0.25">
      <c r="A189" s="8">
        <v>179</v>
      </c>
      <c r="B189" s="1">
        <v>0</v>
      </c>
      <c r="C189" s="1" t="s">
        <v>183</v>
      </c>
      <c r="D189" s="1">
        <v>0</v>
      </c>
      <c r="E189" s="3">
        <v>257.81</v>
      </c>
      <c r="F189" s="1">
        <v>0</v>
      </c>
      <c r="G189" s="10" t="s">
        <v>537</v>
      </c>
    </row>
    <row r="190" spans="1:7" x14ac:dyDescent="0.25">
      <c r="A190" s="8">
        <v>180</v>
      </c>
      <c r="B190" s="1">
        <v>0</v>
      </c>
      <c r="C190" s="1" t="s">
        <v>184</v>
      </c>
      <c r="D190" s="1">
        <v>0</v>
      </c>
      <c r="E190" s="3">
        <v>335.16</v>
      </c>
      <c r="F190" s="1">
        <v>0</v>
      </c>
      <c r="G190" s="10" t="s">
        <v>538</v>
      </c>
    </row>
    <row r="191" spans="1:7" x14ac:dyDescent="0.25">
      <c r="A191" s="8">
        <v>181</v>
      </c>
      <c r="B191" s="1">
        <v>0</v>
      </c>
      <c r="C191" s="1" t="s">
        <v>185</v>
      </c>
      <c r="D191" s="1">
        <v>0</v>
      </c>
      <c r="E191" s="3">
        <v>515.63</v>
      </c>
      <c r="F191" s="1">
        <v>0</v>
      </c>
      <c r="G191" s="10" t="s">
        <v>539</v>
      </c>
    </row>
    <row r="192" spans="1:7" x14ac:dyDescent="0.25">
      <c r="A192" s="8">
        <v>182</v>
      </c>
      <c r="B192" s="1">
        <v>0</v>
      </c>
      <c r="C192" s="1" t="s">
        <v>186</v>
      </c>
      <c r="D192" s="1">
        <v>0</v>
      </c>
      <c r="E192" s="3">
        <v>50.63</v>
      </c>
      <c r="F192" s="1">
        <v>0</v>
      </c>
      <c r="G192" s="10" t="s">
        <v>540</v>
      </c>
    </row>
    <row r="193" spans="1:7" x14ac:dyDescent="0.25">
      <c r="A193" s="8">
        <v>183</v>
      </c>
      <c r="B193" s="1">
        <v>0</v>
      </c>
      <c r="C193" s="1" t="s">
        <v>187</v>
      </c>
      <c r="D193" s="1">
        <v>0</v>
      </c>
      <c r="E193" s="3">
        <v>14.88</v>
      </c>
      <c r="F193" s="1">
        <v>0</v>
      </c>
      <c r="G193" s="10" t="s">
        <v>541</v>
      </c>
    </row>
    <row r="194" spans="1:7" x14ac:dyDescent="0.25">
      <c r="A194" s="8">
        <v>184</v>
      </c>
      <c r="B194" s="1">
        <v>0</v>
      </c>
      <c r="C194" s="1" t="s">
        <v>188</v>
      </c>
      <c r="D194" s="1">
        <v>0</v>
      </c>
      <c r="E194" s="3">
        <v>113.33</v>
      </c>
      <c r="F194" s="1">
        <v>0</v>
      </c>
      <c r="G194" s="10" t="s">
        <v>542</v>
      </c>
    </row>
    <row r="195" spans="1:7" x14ac:dyDescent="0.25">
      <c r="A195" s="8">
        <v>185</v>
      </c>
      <c r="B195" s="1">
        <v>0</v>
      </c>
      <c r="C195" s="1" t="s">
        <v>189</v>
      </c>
      <c r="D195" s="1">
        <v>0</v>
      </c>
      <c r="E195" s="3">
        <v>116.67</v>
      </c>
      <c r="F195" s="1">
        <v>0</v>
      </c>
      <c r="G195" s="10" t="s">
        <v>543</v>
      </c>
    </row>
    <row r="196" spans="1:7" x14ac:dyDescent="0.25">
      <c r="A196" s="8">
        <v>186</v>
      </c>
      <c r="B196" s="1">
        <v>0</v>
      </c>
      <c r="C196" s="1" t="s">
        <v>190</v>
      </c>
      <c r="D196" s="1">
        <v>0</v>
      </c>
      <c r="E196" s="3">
        <v>6.17</v>
      </c>
      <c r="F196" s="1">
        <v>0</v>
      </c>
      <c r="G196" s="10" t="s">
        <v>544</v>
      </c>
    </row>
    <row r="197" spans="1:7" x14ac:dyDescent="0.25">
      <c r="A197" s="8">
        <v>187</v>
      </c>
      <c r="B197" s="1">
        <v>0</v>
      </c>
      <c r="C197" s="1" t="s">
        <v>191</v>
      </c>
      <c r="D197" s="1">
        <v>0</v>
      </c>
      <c r="E197" s="3">
        <v>73.260000000000005</v>
      </c>
      <c r="F197" s="1">
        <v>0</v>
      </c>
      <c r="G197" s="10" t="s">
        <v>545</v>
      </c>
    </row>
    <row r="198" spans="1:7" x14ac:dyDescent="0.25">
      <c r="A198" s="8">
        <v>188</v>
      </c>
      <c r="B198" s="1">
        <v>0</v>
      </c>
      <c r="C198" s="1" t="s">
        <v>192</v>
      </c>
      <c r="D198" s="1">
        <v>0</v>
      </c>
      <c r="E198" s="3">
        <v>143.33000000000001</v>
      </c>
      <c r="F198" s="1">
        <v>0</v>
      </c>
      <c r="G198" s="10" t="s">
        <v>546</v>
      </c>
    </row>
    <row r="199" spans="1:7" x14ac:dyDescent="0.25">
      <c r="A199" s="8">
        <v>189</v>
      </c>
      <c r="B199" s="1">
        <v>0</v>
      </c>
      <c r="C199" s="1" t="s">
        <v>193</v>
      </c>
      <c r="D199" s="1">
        <v>0</v>
      </c>
      <c r="E199" s="3">
        <v>45</v>
      </c>
      <c r="F199" s="1">
        <v>0</v>
      </c>
      <c r="G199" s="10" t="s">
        <v>547</v>
      </c>
    </row>
    <row r="200" spans="1:7" x14ac:dyDescent="0.25">
      <c r="A200" s="8">
        <v>190</v>
      </c>
      <c r="B200" s="1">
        <v>0</v>
      </c>
      <c r="C200" s="1" t="s">
        <v>194</v>
      </c>
      <c r="D200" s="1">
        <v>0</v>
      </c>
      <c r="E200" s="3">
        <v>1.86</v>
      </c>
      <c r="F200" s="1">
        <v>0</v>
      </c>
      <c r="G200" s="10" t="s">
        <v>548</v>
      </c>
    </row>
    <row r="201" spans="1:7" x14ac:dyDescent="0.25">
      <c r="A201" s="8">
        <v>191</v>
      </c>
      <c r="B201" s="1">
        <v>0</v>
      </c>
      <c r="C201" s="1" t="s">
        <v>195</v>
      </c>
      <c r="D201" s="1">
        <v>0</v>
      </c>
      <c r="E201" s="3">
        <v>62.21</v>
      </c>
      <c r="F201" s="1">
        <v>0</v>
      </c>
      <c r="G201" s="10" t="s">
        <v>549</v>
      </c>
    </row>
    <row r="202" spans="1:7" x14ac:dyDescent="0.25">
      <c r="A202" s="8">
        <v>192</v>
      </c>
      <c r="B202" s="1">
        <v>0</v>
      </c>
      <c r="C202" s="1" t="s">
        <v>196</v>
      </c>
      <c r="D202" s="1">
        <v>0</v>
      </c>
      <c r="E202" s="3">
        <v>35.4</v>
      </c>
      <c r="F202" s="1">
        <v>0</v>
      </c>
      <c r="G202" s="10" t="s">
        <v>550</v>
      </c>
    </row>
    <row r="203" spans="1:7" x14ac:dyDescent="0.25">
      <c r="A203" s="8">
        <v>193</v>
      </c>
      <c r="B203" s="1">
        <v>0</v>
      </c>
      <c r="C203" s="1" t="s">
        <v>197</v>
      </c>
      <c r="D203" s="1">
        <v>0</v>
      </c>
      <c r="E203" s="3">
        <v>15.42</v>
      </c>
      <c r="F203" s="1">
        <v>0</v>
      </c>
      <c r="G203" s="10" t="s">
        <v>551</v>
      </c>
    </row>
    <row r="204" spans="1:7" x14ac:dyDescent="0.25">
      <c r="A204" s="8">
        <v>194</v>
      </c>
      <c r="B204" s="1">
        <v>0</v>
      </c>
      <c r="C204" s="1" t="s">
        <v>198</v>
      </c>
      <c r="D204" s="1">
        <v>0</v>
      </c>
      <c r="E204" s="3">
        <v>127.5</v>
      </c>
      <c r="F204" s="1">
        <v>0</v>
      </c>
      <c r="G204" s="10" t="s">
        <v>552</v>
      </c>
    </row>
    <row r="205" spans="1:7" x14ac:dyDescent="0.25">
      <c r="A205" s="8">
        <v>195</v>
      </c>
      <c r="B205" s="1">
        <v>0</v>
      </c>
      <c r="C205" s="1" t="s">
        <v>199</v>
      </c>
      <c r="D205" s="1">
        <v>0</v>
      </c>
      <c r="E205" s="3">
        <v>67.599999999999994</v>
      </c>
      <c r="F205" s="1">
        <v>0</v>
      </c>
      <c r="G205" s="10" t="s">
        <v>553</v>
      </c>
    </row>
    <row r="206" spans="1:7" x14ac:dyDescent="0.25">
      <c r="A206" s="8">
        <v>196</v>
      </c>
      <c r="B206" s="1">
        <v>0</v>
      </c>
      <c r="C206" s="1" t="s">
        <v>200</v>
      </c>
      <c r="D206" s="1">
        <v>0</v>
      </c>
      <c r="E206" s="3">
        <v>3.37</v>
      </c>
      <c r="F206" s="1">
        <v>0</v>
      </c>
      <c r="G206" s="10" t="s">
        <v>554</v>
      </c>
    </row>
    <row r="207" spans="1:7" x14ac:dyDescent="0.25">
      <c r="A207" s="8">
        <v>197</v>
      </c>
      <c r="B207" s="1">
        <v>0</v>
      </c>
      <c r="C207" s="1" t="s">
        <v>201</v>
      </c>
      <c r="D207" s="1">
        <v>0</v>
      </c>
      <c r="E207" s="3">
        <v>17.170000000000002</v>
      </c>
      <c r="F207" s="1">
        <v>0</v>
      </c>
      <c r="G207" s="10"/>
    </row>
    <row r="208" spans="1:7" x14ac:dyDescent="0.25">
      <c r="A208" s="8">
        <v>198</v>
      </c>
      <c r="B208" s="1">
        <v>0</v>
      </c>
      <c r="C208" s="1" t="s">
        <v>202</v>
      </c>
      <c r="D208" s="1">
        <v>0</v>
      </c>
      <c r="E208" s="3">
        <v>25.03</v>
      </c>
      <c r="F208" s="1">
        <v>0</v>
      </c>
      <c r="G208" s="10" t="s">
        <v>555</v>
      </c>
    </row>
    <row r="209" spans="1:7" x14ac:dyDescent="0.25">
      <c r="A209" s="8">
        <v>199</v>
      </c>
      <c r="B209" s="1">
        <v>0</v>
      </c>
      <c r="C209" s="1" t="s">
        <v>203</v>
      </c>
      <c r="D209" s="1">
        <v>0</v>
      </c>
      <c r="E209" s="3">
        <v>42.3</v>
      </c>
      <c r="F209" s="1">
        <v>0</v>
      </c>
      <c r="G209" s="10" t="s">
        <v>556</v>
      </c>
    </row>
    <row r="210" spans="1:7" x14ac:dyDescent="0.25">
      <c r="A210" s="8">
        <v>200</v>
      </c>
      <c r="B210" s="1">
        <v>0</v>
      </c>
      <c r="C210" s="1" t="s">
        <v>204</v>
      </c>
      <c r="D210" s="1">
        <v>0</v>
      </c>
      <c r="E210" s="3">
        <v>104.4</v>
      </c>
      <c r="F210" s="1">
        <v>0</v>
      </c>
      <c r="G210" s="10" t="s">
        <v>557</v>
      </c>
    </row>
    <row r="211" spans="1:7" x14ac:dyDescent="0.25">
      <c r="A211" s="8">
        <v>201</v>
      </c>
      <c r="B211" s="1">
        <v>0</v>
      </c>
      <c r="C211" s="1" t="s">
        <v>205</v>
      </c>
      <c r="D211" s="1">
        <v>0</v>
      </c>
      <c r="E211" s="3">
        <v>166</v>
      </c>
      <c r="F211" s="1">
        <v>0</v>
      </c>
      <c r="G211" s="10" t="s">
        <v>558</v>
      </c>
    </row>
    <row r="212" spans="1:7" x14ac:dyDescent="0.25">
      <c r="A212" s="8">
        <v>202</v>
      </c>
      <c r="B212" s="1">
        <v>0</v>
      </c>
      <c r="C212" s="1" t="s">
        <v>206</v>
      </c>
      <c r="D212" s="1">
        <v>0</v>
      </c>
      <c r="E212" s="3">
        <v>31</v>
      </c>
      <c r="F212" s="1">
        <v>0</v>
      </c>
      <c r="G212" s="10" t="s">
        <v>559</v>
      </c>
    </row>
    <row r="213" spans="1:7" x14ac:dyDescent="0.25">
      <c r="A213" s="8">
        <v>203</v>
      </c>
      <c r="B213" s="1">
        <v>0</v>
      </c>
      <c r="C213" s="1" t="s">
        <v>207</v>
      </c>
      <c r="D213" s="1">
        <v>0</v>
      </c>
      <c r="E213" s="3">
        <v>50.38</v>
      </c>
      <c r="F213" s="1">
        <v>0</v>
      </c>
      <c r="G213" s="10"/>
    </row>
    <row r="214" spans="1:7" x14ac:dyDescent="0.25">
      <c r="A214" s="8">
        <v>204</v>
      </c>
      <c r="B214" s="1">
        <v>0</v>
      </c>
      <c r="C214" s="1" t="s">
        <v>208</v>
      </c>
      <c r="D214" s="1">
        <v>0</v>
      </c>
      <c r="E214" s="3">
        <v>50.43</v>
      </c>
      <c r="F214" s="1">
        <v>0</v>
      </c>
      <c r="G214" s="10" t="s">
        <v>560</v>
      </c>
    </row>
    <row r="215" spans="1:7" x14ac:dyDescent="0.25">
      <c r="A215" s="8">
        <v>205</v>
      </c>
      <c r="B215" s="1">
        <v>0</v>
      </c>
      <c r="C215" s="1" t="s">
        <v>209</v>
      </c>
      <c r="D215" s="1">
        <v>0</v>
      </c>
      <c r="E215" s="3">
        <v>91.9</v>
      </c>
      <c r="F215" s="1">
        <v>0</v>
      </c>
      <c r="G215" s="10" t="s">
        <v>561</v>
      </c>
    </row>
    <row r="216" spans="1:7" x14ac:dyDescent="0.25">
      <c r="A216" s="8">
        <v>206</v>
      </c>
      <c r="B216" s="1">
        <v>0</v>
      </c>
      <c r="C216" s="1" t="s">
        <v>210</v>
      </c>
      <c r="D216" s="1">
        <v>0</v>
      </c>
      <c r="E216" s="3">
        <v>12.78</v>
      </c>
      <c r="F216" s="1">
        <v>0</v>
      </c>
      <c r="G216" s="10" t="s">
        <v>562</v>
      </c>
    </row>
    <row r="217" spans="1:7" x14ac:dyDescent="0.25">
      <c r="A217" s="8">
        <v>207</v>
      </c>
      <c r="B217" s="1">
        <v>0</v>
      </c>
      <c r="C217" s="1" t="s">
        <v>211</v>
      </c>
      <c r="D217" s="1">
        <v>0</v>
      </c>
      <c r="E217" s="3">
        <v>40.049999999999997</v>
      </c>
      <c r="F217" s="1">
        <v>0</v>
      </c>
      <c r="G217" s="10" t="s">
        <v>563</v>
      </c>
    </row>
    <row r="218" spans="1:7" x14ac:dyDescent="0.25">
      <c r="A218" s="8">
        <v>208</v>
      </c>
      <c r="B218" s="1">
        <v>0</v>
      </c>
      <c r="C218" s="1" t="s">
        <v>212</v>
      </c>
      <c r="D218" s="1">
        <v>0</v>
      </c>
      <c r="E218" s="3">
        <v>44.11</v>
      </c>
      <c r="F218" s="1">
        <v>0</v>
      </c>
      <c r="G218" s="10" t="s">
        <v>564</v>
      </c>
    </row>
    <row r="219" spans="1:7" x14ac:dyDescent="0.25">
      <c r="A219" s="8">
        <v>209</v>
      </c>
      <c r="B219" s="1">
        <v>0</v>
      </c>
      <c r="C219" s="1" t="s">
        <v>213</v>
      </c>
      <c r="D219" s="1">
        <v>0</v>
      </c>
      <c r="E219" s="3">
        <v>300</v>
      </c>
      <c r="F219" s="1">
        <v>0</v>
      </c>
      <c r="G219" s="10" t="s">
        <v>565</v>
      </c>
    </row>
    <row r="220" spans="1:7" x14ac:dyDescent="0.25">
      <c r="A220" s="8">
        <v>210</v>
      </c>
      <c r="B220" s="1">
        <v>0</v>
      </c>
      <c r="C220" s="1" t="s">
        <v>214</v>
      </c>
      <c r="D220" s="1">
        <v>0</v>
      </c>
      <c r="E220" s="3">
        <v>64</v>
      </c>
      <c r="F220" s="1">
        <v>0</v>
      </c>
      <c r="G220" s="10" t="s">
        <v>566</v>
      </c>
    </row>
    <row r="221" spans="1:7" x14ac:dyDescent="0.25">
      <c r="A221" s="8">
        <v>211</v>
      </c>
      <c r="B221" s="1">
        <v>0</v>
      </c>
      <c r="C221" s="1" t="s">
        <v>215</v>
      </c>
      <c r="D221" s="1">
        <v>0</v>
      </c>
      <c r="E221" s="3">
        <v>70</v>
      </c>
      <c r="F221" s="1">
        <v>0</v>
      </c>
      <c r="G221" s="10" t="s">
        <v>567</v>
      </c>
    </row>
    <row r="222" spans="1:7" x14ac:dyDescent="0.25">
      <c r="A222" s="8">
        <v>212</v>
      </c>
      <c r="B222" s="1">
        <v>0</v>
      </c>
      <c r="C222" s="1" t="s">
        <v>216</v>
      </c>
      <c r="D222" s="1">
        <v>0</v>
      </c>
      <c r="E222" s="3">
        <v>87.03</v>
      </c>
      <c r="F222" s="1">
        <v>0</v>
      </c>
      <c r="G222" s="10" t="s">
        <v>568</v>
      </c>
    </row>
    <row r="223" spans="1:7" x14ac:dyDescent="0.25">
      <c r="A223" s="8">
        <v>213</v>
      </c>
      <c r="B223" s="1">
        <v>0</v>
      </c>
      <c r="C223" s="1" t="s">
        <v>217</v>
      </c>
      <c r="D223" s="1">
        <v>0</v>
      </c>
      <c r="E223" s="3">
        <v>12.8</v>
      </c>
      <c r="F223" s="1">
        <v>0</v>
      </c>
      <c r="G223" s="10" t="s">
        <v>569</v>
      </c>
    </row>
    <row r="224" spans="1:7" x14ac:dyDescent="0.25">
      <c r="A224" s="8">
        <v>214</v>
      </c>
      <c r="B224" s="1">
        <v>0</v>
      </c>
      <c r="C224" s="1" t="s">
        <v>218</v>
      </c>
      <c r="D224" s="1">
        <v>0</v>
      </c>
      <c r="E224" s="3">
        <v>4.13</v>
      </c>
      <c r="F224" s="1">
        <v>0</v>
      </c>
      <c r="G224" s="10" t="s">
        <v>570</v>
      </c>
    </row>
    <row r="225" spans="1:7" x14ac:dyDescent="0.25">
      <c r="A225" s="8">
        <v>215</v>
      </c>
      <c r="B225" s="1">
        <v>0</v>
      </c>
      <c r="C225" s="1" t="s">
        <v>219</v>
      </c>
      <c r="D225" s="1">
        <v>0</v>
      </c>
      <c r="E225" s="3">
        <v>354</v>
      </c>
      <c r="F225" s="1">
        <v>0</v>
      </c>
      <c r="G225" s="10" t="s">
        <v>571</v>
      </c>
    </row>
    <row r="226" spans="1:7" x14ac:dyDescent="0.25">
      <c r="A226" s="8">
        <v>216</v>
      </c>
      <c r="B226" s="1">
        <v>0</v>
      </c>
      <c r="C226" s="1" t="s">
        <v>220</v>
      </c>
      <c r="D226" s="1">
        <v>0</v>
      </c>
      <c r="E226" s="3">
        <v>110.46</v>
      </c>
      <c r="F226" s="1">
        <v>0</v>
      </c>
      <c r="G226" s="10" t="s">
        <v>572</v>
      </c>
    </row>
    <row r="227" spans="1:7" x14ac:dyDescent="0.25">
      <c r="A227" s="8">
        <v>217</v>
      </c>
      <c r="B227" s="1">
        <v>0</v>
      </c>
      <c r="C227" s="1" t="s">
        <v>221</v>
      </c>
      <c r="D227" s="1">
        <v>0</v>
      </c>
      <c r="E227" s="3">
        <v>131.51</v>
      </c>
      <c r="F227" s="1">
        <v>0</v>
      </c>
      <c r="G227" s="10" t="s">
        <v>573</v>
      </c>
    </row>
    <row r="228" spans="1:7" x14ac:dyDescent="0.25">
      <c r="A228" s="8">
        <v>218</v>
      </c>
      <c r="B228" s="1">
        <v>0</v>
      </c>
      <c r="C228" s="1" t="s">
        <v>222</v>
      </c>
      <c r="D228" s="1">
        <v>0</v>
      </c>
      <c r="E228" s="3">
        <v>131.51</v>
      </c>
      <c r="F228" s="1">
        <v>0</v>
      </c>
      <c r="G228" s="10" t="s">
        <v>574</v>
      </c>
    </row>
    <row r="229" spans="1:7" x14ac:dyDescent="0.25">
      <c r="A229" s="8">
        <v>219</v>
      </c>
      <c r="B229" s="1">
        <v>0</v>
      </c>
      <c r="C229" s="1" t="s">
        <v>223</v>
      </c>
      <c r="D229" s="1">
        <v>0</v>
      </c>
      <c r="E229" s="3">
        <v>15.54</v>
      </c>
      <c r="F229" s="1">
        <v>0</v>
      </c>
      <c r="G229" s="10" t="s">
        <v>575</v>
      </c>
    </row>
    <row r="230" spans="1:7" x14ac:dyDescent="0.25">
      <c r="A230" s="29">
        <v>220</v>
      </c>
      <c r="B230" s="30">
        <v>0</v>
      </c>
      <c r="C230" s="30" t="s">
        <v>224</v>
      </c>
      <c r="D230" s="30">
        <v>0</v>
      </c>
      <c r="E230" s="31">
        <v>2835</v>
      </c>
      <c r="F230" s="30">
        <v>0</v>
      </c>
      <c r="G230" s="32" t="s">
        <v>576</v>
      </c>
    </row>
    <row r="231" spans="1:7" x14ac:dyDescent="0.25">
      <c r="A231" s="8">
        <v>221</v>
      </c>
      <c r="B231" s="1">
        <v>0</v>
      </c>
      <c r="C231" s="1" t="s">
        <v>225</v>
      </c>
      <c r="D231" s="1">
        <v>0</v>
      </c>
      <c r="E231" s="3">
        <v>3019</v>
      </c>
      <c r="F231" s="1">
        <v>0</v>
      </c>
      <c r="G231" s="11" t="s">
        <v>577</v>
      </c>
    </row>
    <row r="232" spans="1:7" x14ac:dyDescent="0.25">
      <c r="A232" s="8">
        <v>222</v>
      </c>
      <c r="B232" s="1">
        <v>0</v>
      </c>
      <c r="C232" s="1" t="s">
        <v>226</v>
      </c>
      <c r="D232" s="1">
        <v>0</v>
      </c>
      <c r="E232" s="3">
        <v>3176</v>
      </c>
      <c r="F232" s="1">
        <v>0</v>
      </c>
      <c r="G232" s="11" t="s">
        <v>578</v>
      </c>
    </row>
    <row r="233" spans="1:7" x14ac:dyDescent="0.25">
      <c r="A233" s="8">
        <v>223</v>
      </c>
      <c r="B233" s="1">
        <v>0</v>
      </c>
      <c r="C233" s="1" t="s">
        <v>227</v>
      </c>
      <c r="D233" s="1">
        <v>0</v>
      </c>
      <c r="E233" s="3">
        <v>3360</v>
      </c>
      <c r="F233" s="1">
        <v>0</v>
      </c>
      <c r="G233" s="11" t="s">
        <v>579</v>
      </c>
    </row>
    <row r="234" spans="1:7" x14ac:dyDescent="0.25">
      <c r="A234" s="8">
        <v>224</v>
      </c>
      <c r="B234" s="1">
        <v>0</v>
      </c>
      <c r="C234" s="1" t="s">
        <v>228</v>
      </c>
      <c r="D234" s="1">
        <v>0</v>
      </c>
      <c r="E234" s="3">
        <v>3544</v>
      </c>
      <c r="F234" s="1">
        <v>0</v>
      </c>
      <c r="G234" s="11" t="s">
        <v>580</v>
      </c>
    </row>
    <row r="235" spans="1:7" x14ac:dyDescent="0.25">
      <c r="A235" s="8">
        <v>225</v>
      </c>
      <c r="B235" s="1">
        <v>0</v>
      </c>
      <c r="C235" s="1" t="s">
        <v>229</v>
      </c>
      <c r="D235" s="1">
        <v>0</v>
      </c>
      <c r="E235" s="3">
        <v>3728</v>
      </c>
      <c r="F235" s="1">
        <v>0</v>
      </c>
      <c r="G235" s="11" t="s">
        <v>581</v>
      </c>
    </row>
    <row r="236" spans="1:7" x14ac:dyDescent="0.25">
      <c r="A236" s="8">
        <v>226</v>
      </c>
      <c r="B236" s="1">
        <v>0</v>
      </c>
      <c r="C236" s="1" t="s">
        <v>230</v>
      </c>
      <c r="D236" s="1">
        <v>0</v>
      </c>
      <c r="E236" s="3">
        <v>3911</v>
      </c>
      <c r="F236" s="1">
        <v>0</v>
      </c>
      <c r="G236" s="11" t="s">
        <v>582</v>
      </c>
    </row>
    <row r="237" spans="1:7" x14ac:dyDescent="0.25">
      <c r="A237" s="8">
        <v>227</v>
      </c>
      <c r="B237" s="1">
        <v>0</v>
      </c>
      <c r="C237" s="1" t="s">
        <v>231</v>
      </c>
      <c r="D237" s="1">
        <v>0</v>
      </c>
      <c r="E237" s="3">
        <v>4069</v>
      </c>
      <c r="F237" s="1">
        <v>0</v>
      </c>
      <c r="G237" s="11" t="s">
        <v>583</v>
      </c>
    </row>
    <row r="238" spans="1:7" x14ac:dyDescent="0.25">
      <c r="A238" s="8">
        <v>228</v>
      </c>
      <c r="B238" s="1">
        <v>0</v>
      </c>
      <c r="C238" s="1" t="s">
        <v>232</v>
      </c>
      <c r="D238" s="1">
        <v>0</v>
      </c>
      <c r="E238" s="3">
        <v>4253</v>
      </c>
      <c r="F238" s="1">
        <v>0</v>
      </c>
      <c r="G238" s="11" t="s">
        <v>584</v>
      </c>
    </row>
    <row r="239" spans="1:7" x14ac:dyDescent="0.25">
      <c r="A239" s="8">
        <v>229</v>
      </c>
      <c r="B239" s="1">
        <v>0</v>
      </c>
      <c r="C239" s="1" t="s">
        <v>233</v>
      </c>
      <c r="D239" s="1">
        <v>0</v>
      </c>
      <c r="E239" s="3">
        <v>4436</v>
      </c>
      <c r="F239" s="1">
        <v>0</v>
      </c>
      <c r="G239" s="11" t="s">
        <v>585</v>
      </c>
    </row>
    <row r="240" spans="1:7" x14ac:dyDescent="0.25">
      <c r="A240" s="8">
        <v>230</v>
      </c>
      <c r="B240" s="1">
        <v>0</v>
      </c>
      <c r="C240" s="1" t="s">
        <v>234</v>
      </c>
      <c r="D240" s="1">
        <v>0</v>
      </c>
      <c r="E240" s="3">
        <v>4620</v>
      </c>
      <c r="F240" s="1">
        <v>0</v>
      </c>
      <c r="G240" s="11" t="s">
        <v>586</v>
      </c>
    </row>
    <row r="241" spans="1:7" x14ac:dyDescent="0.25">
      <c r="A241" s="8">
        <v>231</v>
      </c>
      <c r="B241" s="1">
        <v>0</v>
      </c>
      <c r="C241" s="1" t="s">
        <v>235</v>
      </c>
      <c r="D241" s="1">
        <v>0</v>
      </c>
      <c r="E241" s="3">
        <v>4804</v>
      </c>
      <c r="F241" s="1">
        <v>0</v>
      </c>
      <c r="G241" s="11" t="s">
        <v>587</v>
      </c>
    </row>
    <row r="242" spans="1:7" x14ac:dyDescent="0.25">
      <c r="A242" s="8">
        <v>232</v>
      </c>
      <c r="B242" s="1">
        <v>0</v>
      </c>
      <c r="C242" s="1" t="s">
        <v>236</v>
      </c>
      <c r="D242" s="1">
        <v>0</v>
      </c>
      <c r="E242" s="3">
        <v>4961</v>
      </c>
      <c r="F242" s="1">
        <v>0</v>
      </c>
      <c r="G242" s="11" t="s">
        <v>588</v>
      </c>
    </row>
    <row r="243" spans="1:7" x14ac:dyDescent="0.25">
      <c r="A243" s="8">
        <v>233</v>
      </c>
      <c r="B243" s="1">
        <v>0</v>
      </c>
      <c r="C243" s="1" t="s">
        <v>237</v>
      </c>
      <c r="D243" s="1">
        <v>0</v>
      </c>
      <c r="E243" s="3">
        <v>5329</v>
      </c>
      <c r="F243" s="1">
        <v>0</v>
      </c>
      <c r="G243" s="11" t="s">
        <v>589</v>
      </c>
    </row>
    <row r="244" spans="1:7" x14ac:dyDescent="0.25">
      <c r="A244" s="8">
        <v>234</v>
      </c>
      <c r="B244" s="1">
        <v>0</v>
      </c>
      <c r="C244" s="1" t="s">
        <v>238</v>
      </c>
      <c r="D244" s="1">
        <v>0</v>
      </c>
      <c r="E244" s="3" t="s">
        <v>317</v>
      </c>
      <c r="F244" s="1">
        <v>0</v>
      </c>
      <c r="G244" s="11" t="s">
        <v>590</v>
      </c>
    </row>
    <row r="245" spans="1:7" x14ac:dyDescent="0.25">
      <c r="A245" s="8">
        <v>235</v>
      </c>
      <c r="B245" s="1">
        <v>0</v>
      </c>
      <c r="C245" s="1" t="s">
        <v>239</v>
      </c>
      <c r="D245" s="1">
        <v>0</v>
      </c>
      <c r="E245" s="3" t="s">
        <v>318</v>
      </c>
      <c r="F245" s="1">
        <v>0</v>
      </c>
      <c r="G245" s="11" t="s">
        <v>591</v>
      </c>
    </row>
    <row r="246" spans="1:7" x14ac:dyDescent="0.25">
      <c r="A246" s="8">
        <v>236</v>
      </c>
      <c r="B246" s="1">
        <v>0</v>
      </c>
      <c r="C246" s="1" t="s">
        <v>240</v>
      </c>
      <c r="D246" s="1">
        <v>0</v>
      </c>
      <c r="E246" s="3" t="s">
        <v>319</v>
      </c>
      <c r="F246" s="1">
        <v>0</v>
      </c>
      <c r="G246" s="11" t="s">
        <v>592</v>
      </c>
    </row>
    <row r="247" spans="1:7" x14ac:dyDescent="0.25">
      <c r="A247" s="8">
        <v>237</v>
      </c>
      <c r="B247" s="1">
        <v>0</v>
      </c>
      <c r="C247" s="1" t="s">
        <v>241</v>
      </c>
      <c r="D247" s="1">
        <v>0</v>
      </c>
      <c r="E247" s="3" t="s">
        <v>320</v>
      </c>
      <c r="F247" s="1">
        <v>0</v>
      </c>
      <c r="G247" s="11" t="s">
        <v>593</v>
      </c>
    </row>
    <row r="248" spans="1:7" x14ac:dyDescent="0.25">
      <c r="A248" s="8">
        <v>238</v>
      </c>
      <c r="B248" s="1">
        <v>0</v>
      </c>
      <c r="C248" s="1" t="s">
        <v>242</v>
      </c>
      <c r="D248" s="1">
        <v>0</v>
      </c>
      <c r="E248" s="3" t="s">
        <v>321</v>
      </c>
      <c r="F248" s="1">
        <v>0</v>
      </c>
      <c r="G248" s="11" t="s">
        <v>594</v>
      </c>
    </row>
    <row r="249" spans="1:7" x14ac:dyDescent="0.25">
      <c r="A249" s="8">
        <v>239</v>
      </c>
      <c r="B249" s="1">
        <v>0</v>
      </c>
      <c r="C249" s="1" t="s">
        <v>243</v>
      </c>
      <c r="D249" s="1">
        <v>0</v>
      </c>
      <c r="E249" s="3" t="s">
        <v>322</v>
      </c>
      <c r="F249" s="1">
        <v>0</v>
      </c>
      <c r="G249" s="11" t="s">
        <v>595</v>
      </c>
    </row>
    <row r="250" spans="1:7" x14ac:dyDescent="0.25">
      <c r="A250" s="8">
        <v>240</v>
      </c>
      <c r="B250" s="1">
        <v>0</v>
      </c>
      <c r="C250" s="1" t="s">
        <v>244</v>
      </c>
      <c r="D250" s="1">
        <v>0</v>
      </c>
      <c r="E250" s="3" t="s">
        <v>323</v>
      </c>
      <c r="F250" s="1">
        <v>0</v>
      </c>
      <c r="G250" s="11" t="s">
        <v>596</v>
      </c>
    </row>
    <row r="251" spans="1:7" x14ac:dyDescent="0.25">
      <c r="A251" s="8">
        <v>241</v>
      </c>
      <c r="B251" s="1">
        <v>0</v>
      </c>
      <c r="C251" s="1" t="s">
        <v>245</v>
      </c>
      <c r="D251" s="1">
        <v>0</v>
      </c>
      <c r="E251" s="3" t="s">
        <v>324</v>
      </c>
      <c r="F251" s="1">
        <v>0</v>
      </c>
      <c r="G251" s="11" t="s">
        <v>597</v>
      </c>
    </row>
    <row r="252" spans="1:7" x14ac:dyDescent="0.25">
      <c r="A252" s="8">
        <v>242</v>
      </c>
      <c r="B252" s="1">
        <v>0</v>
      </c>
      <c r="C252" s="1" t="s">
        <v>246</v>
      </c>
      <c r="D252" s="1">
        <v>0</v>
      </c>
      <c r="E252" s="3" t="s">
        <v>325</v>
      </c>
      <c r="F252" s="1">
        <v>0</v>
      </c>
      <c r="G252" s="11" t="s">
        <v>598</v>
      </c>
    </row>
    <row r="253" spans="1:7" x14ac:dyDescent="0.25">
      <c r="A253" s="8">
        <v>243</v>
      </c>
      <c r="B253" s="1">
        <v>0</v>
      </c>
      <c r="C253" s="1" t="s">
        <v>247</v>
      </c>
      <c r="D253" s="1">
        <v>0</v>
      </c>
      <c r="E253" s="3" t="s">
        <v>326</v>
      </c>
      <c r="F253" s="1">
        <v>0</v>
      </c>
      <c r="G253" s="11" t="s">
        <v>599</v>
      </c>
    </row>
    <row r="254" spans="1:7" x14ac:dyDescent="0.25">
      <c r="A254" s="8">
        <v>244</v>
      </c>
      <c r="B254" s="1">
        <v>0</v>
      </c>
      <c r="C254" s="1" t="s">
        <v>248</v>
      </c>
      <c r="D254" s="1">
        <v>0</v>
      </c>
      <c r="E254" s="3" t="s">
        <v>327</v>
      </c>
      <c r="F254" s="1">
        <v>0</v>
      </c>
      <c r="G254" s="11" t="s">
        <v>600</v>
      </c>
    </row>
    <row r="255" spans="1:7" x14ac:dyDescent="0.25">
      <c r="A255" s="8">
        <v>245</v>
      </c>
      <c r="B255" s="1">
        <v>0</v>
      </c>
      <c r="C255" s="1" t="s">
        <v>249</v>
      </c>
      <c r="D255" s="1">
        <v>0</v>
      </c>
      <c r="E255" s="3" t="s">
        <v>328</v>
      </c>
      <c r="F255" s="1">
        <v>0</v>
      </c>
      <c r="G255" s="11" t="s">
        <v>601</v>
      </c>
    </row>
    <row r="256" spans="1:7" x14ac:dyDescent="0.25">
      <c r="A256" s="8">
        <v>246</v>
      </c>
      <c r="B256" s="1">
        <v>0</v>
      </c>
      <c r="C256" s="1" t="s">
        <v>250</v>
      </c>
      <c r="D256" s="1">
        <v>0</v>
      </c>
      <c r="E256" s="3" t="s">
        <v>329</v>
      </c>
      <c r="F256" s="1">
        <v>0</v>
      </c>
      <c r="G256" s="11" t="s">
        <v>602</v>
      </c>
    </row>
    <row r="257" spans="1:7" x14ac:dyDescent="0.25">
      <c r="A257" s="8">
        <v>247</v>
      </c>
      <c r="B257" s="1">
        <v>0</v>
      </c>
      <c r="C257" s="1" t="s">
        <v>251</v>
      </c>
      <c r="D257" s="1">
        <v>0</v>
      </c>
      <c r="E257" s="3" t="s">
        <v>330</v>
      </c>
      <c r="F257" s="1">
        <v>0</v>
      </c>
      <c r="G257" s="11" t="s">
        <v>603</v>
      </c>
    </row>
    <row r="258" spans="1:7" x14ac:dyDescent="0.25">
      <c r="A258" s="8">
        <v>248</v>
      </c>
      <c r="B258" s="1">
        <v>0</v>
      </c>
      <c r="C258" s="1" t="s">
        <v>252</v>
      </c>
      <c r="D258" s="1">
        <v>0</v>
      </c>
      <c r="E258" s="3">
        <v>143</v>
      </c>
      <c r="F258" s="1">
        <v>0</v>
      </c>
      <c r="G258" s="11" t="s">
        <v>604</v>
      </c>
    </row>
    <row r="259" spans="1:7" x14ac:dyDescent="0.25">
      <c r="A259" s="8">
        <v>249</v>
      </c>
      <c r="B259" s="1">
        <v>0</v>
      </c>
      <c r="C259" s="1" t="s">
        <v>253</v>
      </c>
      <c r="D259" s="1">
        <v>0</v>
      </c>
      <c r="E259" s="3">
        <v>220</v>
      </c>
      <c r="F259" s="1">
        <v>0</v>
      </c>
      <c r="G259" s="11" t="s">
        <v>605</v>
      </c>
    </row>
    <row r="260" spans="1:7" x14ac:dyDescent="0.25">
      <c r="A260" s="8">
        <v>250</v>
      </c>
      <c r="B260" s="1">
        <v>0</v>
      </c>
      <c r="C260" s="1" t="s">
        <v>254</v>
      </c>
      <c r="D260" s="1">
        <v>0</v>
      </c>
      <c r="E260" s="3">
        <v>550</v>
      </c>
      <c r="F260" s="1">
        <v>0</v>
      </c>
      <c r="G260" s="11" t="s">
        <v>606</v>
      </c>
    </row>
    <row r="261" spans="1:7" x14ac:dyDescent="0.25">
      <c r="A261" s="8">
        <v>251</v>
      </c>
      <c r="B261" s="1">
        <v>0</v>
      </c>
      <c r="C261" s="1" t="s">
        <v>255</v>
      </c>
      <c r="D261" s="1">
        <v>0</v>
      </c>
      <c r="E261" s="3">
        <v>1815</v>
      </c>
      <c r="F261" s="1">
        <v>0</v>
      </c>
      <c r="G261" s="11" t="s">
        <v>607</v>
      </c>
    </row>
    <row r="262" spans="1:7" x14ac:dyDescent="0.25">
      <c r="A262" s="8">
        <v>252</v>
      </c>
      <c r="B262" s="1">
        <v>0</v>
      </c>
      <c r="C262" s="1" t="s">
        <v>256</v>
      </c>
      <c r="D262" s="1">
        <v>0</v>
      </c>
      <c r="E262" s="3">
        <v>825</v>
      </c>
      <c r="F262" s="1">
        <v>0</v>
      </c>
      <c r="G262" s="12" t="s">
        <v>608</v>
      </c>
    </row>
    <row r="263" spans="1:7" x14ac:dyDescent="0.25">
      <c r="A263" s="8">
        <v>253</v>
      </c>
      <c r="B263" s="1">
        <v>0</v>
      </c>
      <c r="C263" s="1" t="s">
        <v>257</v>
      </c>
      <c r="D263" s="1">
        <v>0</v>
      </c>
      <c r="E263" s="3">
        <v>1100</v>
      </c>
      <c r="F263" s="1">
        <v>0</v>
      </c>
      <c r="G263" s="11" t="s">
        <v>609</v>
      </c>
    </row>
    <row r="264" spans="1:7" x14ac:dyDescent="0.25">
      <c r="A264" s="8">
        <v>254</v>
      </c>
      <c r="B264" s="1">
        <v>0</v>
      </c>
      <c r="C264" s="1" t="s">
        <v>258</v>
      </c>
      <c r="D264" s="1">
        <v>0</v>
      </c>
      <c r="E264" s="3">
        <v>1100</v>
      </c>
      <c r="F264" s="1">
        <v>0</v>
      </c>
      <c r="G264" s="11" t="s">
        <v>610</v>
      </c>
    </row>
    <row r="265" spans="1:7" x14ac:dyDescent="0.25">
      <c r="A265" s="8">
        <v>255</v>
      </c>
      <c r="B265" s="1">
        <v>0</v>
      </c>
      <c r="C265" s="1" t="s">
        <v>259</v>
      </c>
      <c r="D265" s="1">
        <v>0</v>
      </c>
      <c r="E265" s="3">
        <v>2100</v>
      </c>
      <c r="F265" s="1">
        <v>0</v>
      </c>
      <c r="G265" s="11" t="s">
        <v>611</v>
      </c>
    </row>
    <row r="266" spans="1:7" x14ac:dyDescent="0.25">
      <c r="A266" s="8">
        <v>256</v>
      </c>
      <c r="B266" s="1">
        <v>0</v>
      </c>
      <c r="C266" s="1" t="s">
        <v>260</v>
      </c>
      <c r="D266" s="1">
        <v>0</v>
      </c>
      <c r="E266" s="3">
        <v>1100</v>
      </c>
      <c r="F266" s="1">
        <v>0</v>
      </c>
      <c r="G266" s="11" t="s">
        <v>612</v>
      </c>
    </row>
    <row r="267" spans="1:7" x14ac:dyDescent="0.25">
      <c r="A267" s="8">
        <v>257</v>
      </c>
      <c r="B267" s="1">
        <v>0</v>
      </c>
      <c r="C267" s="1" t="s">
        <v>261</v>
      </c>
      <c r="D267" s="1">
        <v>0</v>
      </c>
      <c r="E267" s="3">
        <v>1400</v>
      </c>
      <c r="F267" s="1">
        <v>0</v>
      </c>
      <c r="G267" s="11" t="s">
        <v>613</v>
      </c>
    </row>
    <row r="268" spans="1:7" x14ac:dyDescent="0.25">
      <c r="A268" s="8">
        <v>258</v>
      </c>
      <c r="B268" s="1">
        <v>0</v>
      </c>
      <c r="C268" s="1" t="s">
        <v>262</v>
      </c>
      <c r="D268" s="1">
        <v>0</v>
      </c>
      <c r="E268" s="3">
        <v>1100</v>
      </c>
      <c r="F268" s="1">
        <v>0</v>
      </c>
      <c r="G268" s="11" t="s">
        <v>614</v>
      </c>
    </row>
    <row r="269" spans="1:7" x14ac:dyDescent="0.25">
      <c r="A269" s="8">
        <v>259</v>
      </c>
      <c r="B269" s="1">
        <v>0</v>
      </c>
      <c r="C269" s="1" t="s">
        <v>263</v>
      </c>
      <c r="D269" s="1">
        <v>0</v>
      </c>
      <c r="E269" s="3">
        <v>440</v>
      </c>
      <c r="F269" s="1">
        <v>0</v>
      </c>
      <c r="G269" s="11" t="s">
        <v>615</v>
      </c>
    </row>
    <row r="270" spans="1:7" x14ac:dyDescent="0.25">
      <c r="A270" s="8">
        <v>260</v>
      </c>
      <c r="B270" s="1">
        <v>0</v>
      </c>
      <c r="C270" s="1" t="s">
        <v>264</v>
      </c>
      <c r="D270" s="1">
        <v>0</v>
      </c>
      <c r="E270" s="3">
        <v>198</v>
      </c>
      <c r="F270" s="1">
        <v>0</v>
      </c>
      <c r="G270" s="11" t="s">
        <v>616</v>
      </c>
    </row>
    <row r="271" spans="1:7" x14ac:dyDescent="0.25">
      <c r="A271" s="8">
        <v>261</v>
      </c>
      <c r="B271" s="1">
        <v>0</v>
      </c>
      <c r="C271" s="1" t="s">
        <v>265</v>
      </c>
      <c r="D271" s="1">
        <v>0</v>
      </c>
      <c r="E271" s="3">
        <v>6325</v>
      </c>
      <c r="F271" s="1">
        <v>0</v>
      </c>
      <c r="G271" s="11" t="s">
        <v>617</v>
      </c>
    </row>
    <row r="272" spans="1:7" x14ac:dyDescent="0.25">
      <c r="A272" s="8">
        <v>262</v>
      </c>
      <c r="B272" s="1">
        <v>0</v>
      </c>
      <c r="C272" s="1" t="s">
        <v>266</v>
      </c>
      <c r="D272" s="1">
        <v>0</v>
      </c>
      <c r="E272" s="3">
        <v>5819</v>
      </c>
      <c r="F272" s="1">
        <v>0</v>
      </c>
      <c r="G272" s="13" t="s">
        <v>618</v>
      </c>
    </row>
    <row r="273" spans="1:7" x14ac:dyDescent="0.25">
      <c r="A273" s="8">
        <v>263</v>
      </c>
      <c r="B273" s="1">
        <v>0</v>
      </c>
      <c r="C273" s="1" t="s">
        <v>267</v>
      </c>
      <c r="D273" s="1">
        <v>0</v>
      </c>
      <c r="E273" s="3">
        <v>1139</v>
      </c>
      <c r="F273" s="1">
        <v>0</v>
      </c>
      <c r="G273" s="13" t="s">
        <v>619</v>
      </c>
    </row>
    <row r="274" spans="1:7" x14ac:dyDescent="0.25">
      <c r="A274" s="8">
        <v>264</v>
      </c>
      <c r="B274" s="1">
        <v>0</v>
      </c>
      <c r="C274" s="1" t="s">
        <v>268</v>
      </c>
      <c r="D274" s="1">
        <v>0</v>
      </c>
      <c r="E274" s="3">
        <v>886</v>
      </c>
      <c r="F274" s="1">
        <v>0</v>
      </c>
      <c r="G274" s="13" t="s">
        <v>620</v>
      </c>
    </row>
    <row r="275" spans="1:7" x14ac:dyDescent="0.25">
      <c r="A275" s="8">
        <v>265</v>
      </c>
      <c r="B275" s="1">
        <v>0</v>
      </c>
      <c r="C275" s="1" t="s">
        <v>269</v>
      </c>
      <c r="D275" s="1">
        <v>0</v>
      </c>
      <c r="E275" s="3">
        <v>979</v>
      </c>
      <c r="F275" s="1">
        <v>0</v>
      </c>
      <c r="G275" s="13" t="s">
        <v>621</v>
      </c>
    </row>
    <row r="276" spans="1:7" x14ac:dyDescent="0.25">
      <c r="A276" s="8">
        <v>266</v>
      </c>
      <c r="B276" s="1">
        <v>0</v>
      </c>
      <c r="C276" s="1" t="s">
        <v>270</v>
      </c>
      <c r="D276" s="1">
        <v>0</v>
      </c>
      <c r="E276" s="3">
        <v>385</v>
      </c>
      <c r="F276" s="1">
        <v>0</v>
      </c>
      <c r="G276" s="13" t="s">
        <v>622</v>
      </c>
    </row>
    <row r="277" spans="1:7" x14ac:dyDescent="0.25">
      <c r="A277" s="8">
        <v>267</v>
      </c>
      <c r="B277" s="1">
        <v>0</v>
      </c>
      <c r="C277" s="1" t="s">
        <v>271</v>
      </c>
      <c r="D277" s="1">
        <v>0</v>
      </c>
      <c r="E277" s="3">
        <v>550</v>
      </c>
      <c r="F277" s="1">
        <v>0</v>
      </c>
      <c r="G277" s="13" t="s">
        <v>623</v>
      </c>
    </row>
    <row r="278" spans="1:7" x14ac:dyDescent="0.25">
      <c r="A278" s="8">
        <v>268</v>
      </c>
      <c r="B278" s="1">
        <v>0</v>
      </c>
      <c r="C278" s="1" t="s">
        <v>272</v>
      </c>
      <c r="D278" s="1">
        <v>0</v>
      </c>
      <c r="E278" s="3">
        <v>380</v>
      </c>
      <c r="F278" s="1">
        <v>0</v>
      </c>
      <c r="G278" s="13" t="s">
        <v>624</v>
      </c>
    </row>
    <row r="279" spans="1:7" x14ac:dyDescent="0.25">
      <c r="A279" s="8">
        <v>269</v>
      </c>
      <c r="B279" s="1">
        <v>0</v>
      </c>
      <c r="C279" s="1" t="s">
        <v>273</v>
      </c>
      <c r="D279" s="1">
        <v>0</v>
      </c>
      <c r="E279" s="3">
        <v>506</v>
      </c>
      <c r="F279" s="1">
        <v>0</v>
      </c>
      <c r="G279" s="13" t="s">
        <v>625</v>
      </c>
    </row>
    <row r="280" spans="1:7" x14ac:dyDescent="0.25">
      <c r="A280" s="8">
        <v>270</v>
      </c>
      <c r="B280" s="1">
        <v>0</v>
      </c>
      <c r="C280" s="1" t="s">
        <v>274</v>
      </c>
      <c r="D280" s="1">
        <v>0</v>
      </c>
      <c r="E280" s="3">
        <v>385</v>
      </c>
      <c r="F280" s="1">
        <v>0</v>
      </c>
      <c r="G280" s="13" t="s">
        <v>626</v>
      </c>
    </row>
    <row r="281" spans="1:7" x14ac:dyDescent="0.25">
      <c r="A281" s="8">
        <v>271</v>
      </c>
      <c r="B281" s="1">
        <v>0</v>
      </c>
      <c r="C281" s="1" t="s">
        <v>275</v>
      </c>
      <c r="D281" s="1">
        <v>0</v>
      </c>
      <c r="E281" s="3">
        <v>127</v>
      </c>
      <c r="F281" s="1">
        <v>0</v>
      </c>
      <c r="G281" s="13" t="s">
        <v>627</v>
      </c>
    </row>
    <row r="282" spans="1:7" x14ac:dyDescent="0.25">
      <c r="A282" s="8">
        <v>272</v>
      </c>
      <c r="B282" s="1">
        <v>0</v>
      </c>
      <c r="C282" s="1" t="s">
        <v>276</v>
      </c>
      <c r="D282" s="1">
        <v>0</v>
      </c>
      <c r="E282" s="3">
        <v>506</v>
      </c>
      <c r="F282" s="1">
        <v>0</v>
      </c>
      <c r="G282" s="13" t="s">
        <v>628</v>
      </c>
    </row>
    <row r="283" spans="1:7" x14ac:dyDescent="0.25">
      <c r="A283" s="8">
        <v>273</v>
      </c>
      <c r="B283" s="1">
        <v>0</v>
      </c>
      <c r="C283" s="1" t="s">
        <v>277</v>
      </c>
      <c r="D283" s="1">
        <v>0</v>
      </c>
      <c r="E283" s="3">
        <v>715</v>
      </c>
      <c r="F283" s="1">
        <v>0</v>
      </c>
      <c r="G283" s="13" t="s">
        <v>629</v>
      </c>
    </row>
    <row r="284" spans="1:7" x14ac:dyDescent="0.25">
      <c r="A284" s="8">
        <v>274</v>
      </c>
      <c r="B284" s="1">
        <v>0</v>
      </c>
      <c r="C284" s="1" t="s">
        <v>278</v>
      </c>
      <c r="D284" s="1">
        <v>0</v>
      </c>
      <c r="E284" s="3">
        <v>550</v>
      </c>
      <c r="F284" s="1">
        <v>0</v>
      </c>
      <c r="G284" s="13" t="s">
        <v>630</v>
      </c>
    </row>
    <row r="285" spans="1:7" x14ac:dyDescent="0.25">
      <c r="A285" s="8">
        <v>275</v>
      </c>
      <c r="B285" s="1">
        <v>0</v>
      </c>
      <c r="C285" s="1" t="s">
        <v>279</v>
      </c>
      <c r="D285" s="1">
        <v>0</v>
      </c>
      <c r="E285" s="3">
        <v>886</v>
      </c>
      <c r="F285" s="1">
        <v>0</v>
      </c>
      <c r="G285" s="13" t="s">
        <v>631</v>
      </c>
    </row>
    <row r="286" spans="1:7" x14ac:dyDescent="0.25">
      <c r="A286" s="8">
        <v>276</v>
      </c>
      <c r="B286" s="1">
        <v>0</v>
      </c>
      <c r="C286" s="1" t="s">
        <v>280</v>
      </c>
      <c r="D286" s="1">
        <v>0</v>
      </c>
      <c r="E286" s="3">
        <v>297</v>
      </c>
      <c r="F286" s="1">
        <v>0</v>
      </c>
      <c r="G286" s="13" t="s">
        <v>632</v>
      </c>
    </row>
    <row r="287" spans="1:7" x14ac:dyDescent="0.25">
      <c r="A287" s="8">
        <v>277</v>
      </c>
      <c r="B287" s="1">
        <v>0</v>
      </c>
      <c r="C287" s="1" t="s">
        <v>281</v>
      </c>
      <c r="D287" s="1">
        <v>0</v>
      </c>
      <c r="E287" s="3">
        <v>7671</v>
      </c>
      <c r="F287" s="1">
        <v>0</v>
      </c>
      <c r="G287" s="11" t="s">
        <v>633</v>
      </c>
    </row>
    <row r="288" spans="1:7" x14ac:dyDescent="0.25">
      <c r="A288" s="8">
        <v>278</v>
      </c>
      <c r="B288" s="1">
        <v>0</v>
      </c>
      <c r="C288" s="1" t="s">
        <v>282</v>
      </c>
      <c r="D288" s="1">
        <v>0</v>
      </c>
      <c r="E288" s="3">
        <v>664</v>
      </c>
      <c r="F288" s="1">
        <v>0</v>
      </c>
      <c r="G288" s="11" t="s">
        <v>634</v>
      </c>
    </row>
    <row r="289" spans="1:7" x14ac:dyDescent="0.25">
      <c r="A289" s="8">
        <v>279</v>
      </c>
      <c r="B289" s="1">
        <v>0</v>
      </c>
      <c r="C289" s="1" t="s">
        <v>283</v>
      </c>
      <c r="D289" s="1">
        <v>0</v>
      </c>
      <c r="E289" s="3" t="s">
        <v>331</v>
      </c>
      <c r="F289" s="1">
        <v>0</v>
      </c>
      <c r="G289" s="11" t="s">
        <v>635</v>
      </c>
    </row>
    <row r="290" spans="1:7" x14ac:dyDescent="0.25">
      <c r="A290" s="8">
        <v>280</v>
      </c>
      <c r="B290" s="1">
        <v>0</v>
      </c>
      <c r="C290" s="1" t="s">
        <v>284</v>
      </c>
      <c r="D290" s="1">
        <v>0</v>
      </c>
      <c r="E290" s="3">
        <v>3400</v>
      </c>
      <c r="F290" s="1">
        <v>0</v>
      </c>
      <c r="G290" s="11" t="s">
        <v>636</v>
      </c>
    </row>
    <row r="291" spans="1:7" x14ac:dyDescent="0.25">
      <c r="A291" s="8">
        <v>281</v>
      </c>
      <c r="B291" s="1">
        <v>0</v>
      </c>
      <c r="C291" s="1" t="s">
        <v>285</v>
      </c>
      <c r="D291" s="1">
        <v>0</v>
      </c>
      <c r="E291" s="3">
        <v>2070</v>
      </c>
      <c r="F291" s="1">
        <v>0</v>
      </c>
      <c r="G291" s="11" t="s">
        <v>637</v>
      </c>
    </row>
    <row r="292" spans="1:7" x14ac:dyDescent="0.25">
      <c r="A292" s="8">
        <v>282</v>
      </c>
      <c r="B292" s="1">
        <v>0</v>
      </c>
      <c r="C292" s="1" t="s">
        <v>286</v>
      </c>
      <c r="D292" s="1">
        <v>0</v>
      </c>
      <c r="E292" s="3">
        <v>3400</v>
      </c>
      <c r="F292" s="1">
        <v>0</v>
      </c>
      <c r="G292" s="11" t="s">
        <v>638</v>
      </c>
    </row>
    <row r="293" spans="1:7" x14ac:dyDescent="0.25">
      <c r="A293" s="8">
        <v>283</v>
      </c>
      <c r="B293" s="1">
        <v>0</v>
      </c>
      <c r="C293" s="1" t="s">
        <v>287</v>
      </c>
      <c r="D293" s="1">
        <v>0</v>
      </c>
      <c r="E293" s="3" t="s">
        <v>332</v>
      </c>
      <c r="F293" s="1">
        <v>0</v>
      </c>
      <c r="G293" s="11" t="s">
        <v>639</v>
      </c>
    </row>
    <row r="294" spans="1:7" x14ac:dyDescent="0.25">
      <c r="A294" s="8">
        <v>284</v>
      </c>
      <c r="B294" s="1">
        <v>0</v>
      </c>
      <c r="C294" s="1" t="s">
        <v>288</v>
      </c>
      <c r="D294" s="1">
        <v>0</v>
      </c>
      <c r="E294" s="3" t="s">
        <v>332</v>
      </c>
      <c r="F294" s="1">
        <v>0</v>
      </c>
      <c r="G294" s="11" t="s">
        <v>640</v>
      </c>
    </row>
    <row r="295" spans="1:7" x14ac:dyDescent="0.25">
      <c r="A295" s="8">
        <v>285</v>
      </c>
      <c r="B295" s="1">
        <v>0</v>
      </c>
      <c r="C295" s="2" t="s">
        <v>338</v>
      </c>
      <c r="D295" s="1">
        <v>0</v>
      </c>
      <c r="E295" s="3">
        <v>3800</v>
      </c>
      <c r="F295" s="1">
        <v>0</v>
      </c>
      <c r="G295" s="11" t="s">
        <v>641</v>
      </c>
    </row>
    <row r="296" spans="1:7" x14ac:dyDescent="0.25">
      <c r="A296" s="8">
        <v>286</v>
      </c>
      <c r="B296" s="1">
        <v>0</v>
      </c>
      <c r="C296" s="2" t="s">
        <v>339</v>
      </c>
      <c r="D296" s="1">
        <v>0</v>
      </c>
      <c r="E296" s="3">
        <v>3800</v>
      </c>
      <c r="F296" s="1">
        <v>0</v>
      </c>
      <c r="G296" s="11" t="s">
        <v>642</v>
      </c>
    </row>
    <row r="297" spans="1:7" x14ac:dyDescent="0.25">
      <c r="A297" s="8">
        <v>287</v>
      </c>
      <c r="B297" s="1">
        <v>0</v>
      </c>
      <c r="C297" s="1" t="s">
        <v>289</v>
      </c>
      <c r="D297" s="1">
        <v>0</v>
      </c>
      <c r="E297" s="3" t="s">
        <v>333</v>
      </c>
      <c r="F297" s="1">
        <v>0</v>
      </c>
      <c r="G297" s="13" t="s">
        <v>643</v>
      </c>
    </row>
    <row r="298" spans="1:7" x14ac:dyDescent="0.25">
      <c r="A298" s="8">
        <v>288</v>
      </c>
      <c r="B298" s="1">
        <v>0</v>
      </c>
      <c r="C298" s="1" t="s">
        <v>340</v>
      </c>
      <c r="D298" s="1">
        <v>0</v>
      </c>
      <c r="E298" s="3" t="s">
        <v>334</v>
      </c>
      <c r="F298" s="1">
        <v>0</v>
      </c>
      <c r="G298" s="11" t="s">
        <v>644</v>
      </c>
    </row>
    <row r="299" spans="1:7" x14ac:dyDescent="0.25">
      <c r="A299" s="8">
        <v>289</v>
      </c>
      <c r="B299" s="1">
        <v>0</v>
      </c>
      <c r="C299" s="1" t="s">
        <v>341</v>
      </c>
      <c r="D299" s="1">
        <v>0</v>
      </c>
      <c r="E299" s="3" t="s">
        <v>335</v>
      </c>
      <c r="F299" s="1">
        <v>0</v>
      </c>
      <c r="G299" s="11" t="s">
        <v>645</v>
      </c>
    </row>
    <row r="300" spans="1:7" x14ac:dyDescent="0.25">
      <c r="A300" s="8">
        <v>290</v>
      </c>
      <c r="B300" s="1">
        <v>0</v>
      </c>
      <c r="C300" s="1" t="s">
        <v>290</v>
      </c>
      <c r="D300" s="1">
        <v>0</v>
      </c>
      <c r="E300" s="3" t="s">
        <v>336</v>
      </c>
      <c r="F300" s="1">
        <v>0</v>
      </c>
      <c r="G300" s="11" t="s">
        <v>646</v>
      </c>
    </row>
    <row r="301" spans="1:7" x14ac:dyDescent="0.25">
      <c r="A301" s="8">
        <v>291</v>
      </c>
      <c r="B301" s="1">
        <v>0</v>
      </c>
      <c r="C301" s="1" t="s">
        <v>291</v>
      </c>
      <c r="D301" s="1">
        <v>0</v>
      </c>
      <c r="E301" s="3" t="s">
        <v>337</v>
      </c>
      <c r="F301" s="1">
        <v>0</v>
      </c>
      <c r="G301" s="11" t="s">
        <v>647</v>
      </c>
    </row>
    <row r="302" spans="1:7" x14ac:dyDescent="0.25">
      <c r="A302" s="8">
        <v>292</v>
      </c>
      <c r="B302" s="1">
        <v>0</v>
      </c>
      <c r="C302" s="1" t="s">
        <v>292</v>
      </c>
      <c r="D302" s="1">
        <v>0</v>
      </c>
      <c r="E302" s="3">
        <v>10900</v>
      </c>
      <c r="F302" s="1">
        <v>0</v>
      </c>
      <c r="G302" s="11" t="s">
        <v>648</v>
      </c>
    </row>
    <row r="303" spans="1:7" x14ac:dyDescent="0.25">
      <c r="A303" s="8">
        <v>293</v>
      </c>
      <c r="B303" s="1">
        <v>0</v>
      </c>
      <c r="C303" s="1" t="s">
        <v>293</v>
      </c>
      <c r="D303" s="1">
        <v>0</v>
      </c>
      <c r="E303" s="3">
        <v>11850</v>
      </c>
      <c r="F303" s="1">
        <v>0</v>
      </c>
      <c r="G303" s="11" t="s">
        <v>649</v>
      </c>
    </row>
    <row r="304" spans="1:7" x14ac:dyDescent="0.25">
      <c r="A304" s="8">
        <v>294</v>
      </c>
      <c r="B304" s="1">
        <v>0</v>
      </c>
      <c r="C304" s="1" t="s">
        <v>294</v>
      </c>
      <c r="D304" s="1">
        <v>0</v>
      </c>
      <c r="E304" s="3">
        <v>400</v>
      </c>
      <c r="F304" s="1">
        <v>0</v>
      </c>
      <c r="G304" s="13" t="s">
        <v>650</v>
      </c>
    </row>
    <row r="305" spans="1:7" x14ac:dyDescent="0.25">
      <c r="A305" s="8">
        <v>295</v>
      </c>
      <c r="B305" s="1">
        <v>0</v>
      </c>
      <c r="C305" s="2" t="s">
        <v>342</v>
      </c>
      <c r="D305" s="1">
        <v>0</v>
      </c>
      <c r="E305" s="3">
        <v>1155</v>
      </c>
      <c r="F305" s="1">
        <v>0</v>
      </c>
      <c r="G305" s="13" t="s">
        <v>651</v>
      </c>
    </row>
    <row r="306" spans="1:7" x14ac:dyDescent="0.25">
      <c r="A306" s="8">
        <v>296</v>
      </c>
      <c r="B306" s="1">
        <v>0</v>
      </c>
      <c r="C306" s="1" t="s">
        <v>343</v>
      </c>
      <c r="D306" s="1">
        <v>0</v>
      </c>
      <c r="E306" s="3">
        <v>605</v>
      </c>
      <c r="F306" s="1">
        <v>0</v>
      </c>
      <c r="G306" s="13" t="s">
        <v>652</v>
      </c>
    </row>
    <row r="307" spans="1:7" x14ac:dyDescent="0.25">
      <c r="A307" s="8">
        <v>297</v>
      </c>
      <c r="B307" s="1">
        <v>0</v>
      </c>
      <c r="C307" s="1" t="s">
        <v>295</v>
      </c>
      <c r="D307" s="1">
        <v>0</v>
      </c>
      <c r="E307" s="3">
        <v>150</v>
      </c>
      <c r="F307" s="1">
        <v>0</v>
      </c>
      <c r="G307" s="11" t="s">
        <v>653</v>
      </c>
    </row>
    <row r="308" spans="1:7" x14ac:dyDescent="0.25">
      <c r="A308" s="8">
        <v>298</v>
      </c>
      <c r="B308" s="1">
        <v>0</v>
      </c>
      <c r="C308" s="1" t="s">
        <v>344</v>
      </c>
      <c r="D308" s="1">
        <v>0</v>
      </c>
      <c r="E308" s="3">
        <v>180</v>
      </c>
      <c r="F308" s="1">
        <v>0</v>
      </c>
      <c r="G308" s="11" t="s">
        <v>654</v>
      </c>
    </row>
    <row r="309" spans="1:7" x14ac:dyDescent="0.25">
      <c r="A309" s="8">
        <v>299</v>
      </c>
      <c r="B309" s="1">
        <v>0</v>
      </c>
      <c r="C309" s="1" t="s">
        <v>296</v>
      </c>
      <c r="D309" s="1">
        <v>0</v>
      </c>
      <c r="E309" s="3">
        <v>275</v>
      </c>
      <c r="F309" s="1">
        <v>0</v>
      </c>
      <c r="G309" s="11" t="s">
        <v>655</v>
      </c>
    </row>
    <row r="310" spans="1:7" x14ac:dyDescent="0.25">
      <c r="A310" s="8">
        <v>300</v>
      </c>
      <c r="B310" s="1">
        <v>0</v>
      </c>
      <c r="C310" s="1" t="s">
        <v>297</v>
      </c>
      <c r="D310" s="1">
        <v>0</v>
      </c>
      <c r="E310" s="3">
        <v>150</v>
      </c>
      <c r="F310" s="1">
        <v>0</v>
      </c>
      <c r="G310" s="11" t="s">
        <v>656</v>
      </c>
    </row>
    <row r="311" spans="1:7" x14ac:dyDescent="0.25">
      <c r="A311" s="8">
        <v>301</v>
      </c>
      <c r="B311" s="1">
        <v>0</v>
      </c>
      <c r="C311" s="1" t="s">
        <v>298</v>
      </c>
      <c r="D311" s="1">
        <v>0</v>
      </c>
      <c r="E311" s="3">
        <v>350</v>
      </c>
      <c r="F311" s="1">
        <v>0</v>
      </c>
      <c r="G311" s="11" t="s">
        <v>657</v>
      </c>
    </row>
    <row r="312" spans="1:7" x14ac:dyDescent="0.25">
      <c r="A312" s="8">
        <v>302</v>
      </c>
      <c r="B312" s="1">
        <v>0</v>
      </c>
      <c r="C312" s="1" t="s">
        <v>299</v>
      </c>
      <c r="D312" s="1">
        <v>0</v>
      </c>
      <c r="E312" s="3">
        <v>165</v>
      </c>
      <c r="F312" s="1">
        <v>0</v>
      </c>
      <c r="G312" s="11" t="s">
        <v>658</v>
      </c>
    </row>
    <row r="313" spans="1:7" x14ac:dyDescent="0.25">
      <c r="A313" s="8">
        <v>303</v>
      </c>
      <c r="B313" s="1">
        <v>0</v>
      </c>
      <c r="C313" s="1" t="s">
        <v>345</v>
      </c>
      <c r="D313" s="1">
        <v>0</v>
      </c>
      <c r="E313" s="3">
        <v>250</v>
      </c>
      <c r="F313" s="1">
        <v>0</v>
      </c>
      <c r="G313" s="11" t="s">
        <v>659</v>
      </c>
    </row>
    <row r="314" spans="1:7" x14ac:dyDescent="0.25">
      <c r="A314" s="8">
        <v>304</v>
      </c>
      <c r="B314" s="1">
        <v>0</v>
      </c>
      <c r="C314" s="1" t="s">
        <v>346</v>
      </c>
      <c r="D314" s="1">
        <v>0</v>
      </c>
      <c r="E314" s="3">
        <v>500</v>
      </c>
      <c r="F314" s="1">
        <v>0</v>
      </c>
      <c r="G314" s="11" t="s">
        <v>660</v>
      </c>
    </row>
    <row r="315" spans="1:7" x14ac:dyDescent="0.25">
      <c r="A315" s="8">
        <v>305</v>
      </c>
      <c r="B315" s="1">
        <v>0</v>
      </c>
      <c r="C315" s="1" t="s">
        <v>300</v>
      </c>
      <c r="D315" s="1">
        <v>0</v>
      </c>
      <c r="E315" s="3">
        <v>440</v>
      </c>
      <c r="F315" s="1">
        <v>0</v>
      </c>
      <c r="G315" s="11" t="s">
        <v>661</v>
      </c>
    </row>
    <row r="316" spans="1:7" x14ac:dyDescent="0.25">
      <c r="A316" s="8">
        <v>306</v>
      </c>
      <c r="B316" s="1">
        <v>0</v>
      </c>
      <c r="C316" s="1" t="s">
        <v>347</v>
      </c>
      <c r="D316" s="1">
        <v>0</v>
      </c>
      <c r="E316" s="3">
        <v>700</v>
      </c>
      <c r="F316" s="1">
        <v>0</v>
      </c>
      <c r="G316" s="11" t="s">
        <v>662</v>
      </c>
    </row>
    <row r="317" spans="1:7" x14ac:dyDescent="0.25">
      <c r="A317" s="8">
        <v>307</v>
      </c>
      <c r="B317" s="1">
        <v>0</v>
      </c>
      <c r="C317" s="2" t="s">
        <v>348</v>
      </c>
      <c r="D317" s="1">
        <v>0</v>
      </c>
      <c r="E317" s="3">
        <v>110</v>
      </c>
      <c r="F317" s="1">
        <v>0</v>
      </c>
      <c r="G317" s="11" t="s">
        <v>663</v>
      </c>
    </row>
    <row r="318" spans="1:7" x14ac:dyDescent="0.25">
      <c r="A318" s="8">
        <v>308</v>
      </c>
      <c r="B318" s="1">
        <v>0</v>
      </c>
      <c r="C318" s="1" t="s">
        <v>301</v>
      </c>
      <c r="D318" s="1">
        <v>0</v>
      </c>
      <c r="E318" s="3">
        <v>165</v>
      </c>
      <c r="F318" s="1">
        <v>0</v>
      </c>
      <c r="G318" s="11" t="s">
        <v>664</v>
      </c>
    </row>
    <row r="319" spans="1:7" x14ac:dyDescent="0.25">
      <c r="A319" s="8">
        <v>309</v>
      </c>
      <c r="B319" s="1">
        <v>0</v>
      </c>
      <c r="C319" s="1" t="s">
        <v>302</v>
      </c>
      <c r="D319" s="1">
        <v>0</v>
      </c>
      <c r="E319" s="3">
        <v>330</v>
      </c>
      <c r="F319" s="1">
        <v>0</v>
      </c>
      <c r="G319" s="11" t="s">
        <v>665</v>
      </c>
    </row>
    <row r="320" spans="1:7" x14ac:dyDescent="0.25">
      <c r="A320" s="8">
        <v>310</v>
      </c>
      <c r="B320" s="1">
        <v>0</v>
      </c>
      <c r="C320" s="2" t="s">
        <v>349</v>
      </c>
      <c r="D320" s="1">
        <v>0</v>
      </c>
      <c r="E320" s="3">
        <v>143</v>
      </c>
      <c r="F320" s="1">
        <v>0</v>
      </c>
      <c r="G320" s="14" t="s">
        <v>666</v>
      </c>
    </row>
    <row r="321" spans="1:7" x14ac:dyDescent="0.25">
      <c r="A321" s="8">
        <v>311</v>
      </c>
      <c r="B321" s="1">
        <v>0</v>
      </c>
      <c r="C321" s="1" t="s">
        <v>351</v>
      </c>
      <c r="D321" s="1">
        <v>0</v>
      </c>
      <c r="E321" s="3">
        <v>500</v>
      </c>
      <c r="F321" s="1">
        <v>0</v>
      </c>
      <c r="G321" s="11" t="s">
        <v>667</v>
      </c>
    </row>
    <row r="322" spans="1:7" x14ac:dyDescent="0.25">
      <c r="A322" s="8">
        <v>312</v>
      </c>
      <c r="B322" s="1">
        <v>0</v>
      </c>
      <c r="C322" s="1" t="s">
        <v>303</v>
      </c>
      <c r="D322" s="1">
        <v>0</v>
      </c>
      <c r="E322" s="3">
        <v>400</v>
      </c>
      <c r="F322" s="1">
        <v>0</v>
      </c>
      <c r="G322" s="11" t="s">
        <v>668</v>
      </c>
    </row>
    <row r="323" spans="1:7" x14ac:dyDescent="0.25">
      <c r="A323" s="8">
        <v>313</v>
      </c>
      <c r="B323" s="1">
        <v>0</v>
      </c>
      <c r="C323" s="1" t="s">
        <v>304</v>
      </c>
      <c r="D323" s="1">
        <v>0</v>
      </c>
      <c r="E323" s="3">
        <v>462</v>
      </c>
      <c r="F323" s="1">
        <v>0</v>
      </c>
      <c r="G323" s="11" t="s">
        <v>669</v>
      </c>
    </row>
    <row r="324" spans="1:7" x14ac:dyDescent="0.25">
      <c r="A324" s="8">
        <v>314</v>
      </c>
      <c r="B324" s="1">
        <v>0</v>
      </c>
      <c r="C324" s="1" t="s">
        <v>305</v>
      </c>
      <c r="D324" s="1">
        <v>0</v>
      </c>
      <c r="E324" s="3">
        <v>524</v>
      </c>
      <c r="F324" s="1">
        <v>0</v>
      </c>
      <c r="G324" s="11" t="s">
        <v>670</v>
      </c>
    </row>
    <row r="325" spans="1:7" x14ac:dyDescent="0.25">
      <c r="A325" s="8">
        <v>315</v>
      </c>
      <c r="B325" s="1">
        <v>0</v>
      </c>
      <c r="C325" s="1" t="s">
        <v>350</v>
      </c>
      <c r="D325" s="1">
        <v>0</v>
      </c>
      <c r="E325" s="3">
        <v>605</v>
      </c>
      <c r="F325" s="1">
        <v>0</v>
      </c>
      <c r="G325" s="11" t="s">
        <v>671</v>
      </c>
    </row>
    <row r="326" spans="1:7" x14ac:dyDescent="0.25">
      <c r="A326" s="8">
        <v>316</v>
      </c>
      <c r="B326" s="1">
        <v>0</v>
      </c>
      <c r="C326" s="1" t="s">
        <v>306</v>
      </c>
      <c r="D326" s="1">
        <v>0</v>
      </c>
      <c r="E326" s="3">
        <v>462</v>
      </c>
      <c r="F326" s="1">
        <v>0</v>
      </c>
      <c r="G326" s="11" t="s">
        <v>672</v>
      </c>
    </row>
    <row r="327" spans="1:7" x14ac:dyDescent="0.25">
      <c r="A327" s="8">
        <v>317</v>
      </c>
      <c r="B327" s="1">
        <v>0</v>
      </c>
      <c r="C327" s="1" t="s">
        <v>307</v>
      </c>
      <c r="D327" s="1">
        <v>0</v>
      </c>
      <c r="E327" s="3">
        <v>539</v>
      </c>
      <c r="F327" s="1">
        <v>0</v>
      </c>
      <c r="G327" s="11" t="s">
        <v>673</v>
      </c>
    </row>
    <row r="328" spans="1:7" x14ac:dyDescent="0.25">
      <c r="A328" s="8">
        <v>318</v>
      </c>
      <c r="B328" s="1">
        <v>0</v>
      </c>
      <c r="C328" s="1" t="s">
        <v>352</v>
      </c>
      <c r="D328" s="1">
        <v>0</v>
      </c>
      <c r="E328" s="3">
        <v>1595</v>
      </c>
      <c r="F328" s="1">
        <v>0</v>
      </c>
      <c r="G328" s="11" t="s">
        <v>674</v>
      </c>
    </row>
    <row r="329" spans="1:7" x14ac:dyDescent="0.25">
      <c r="A329" s="8">
        <v>319</v>
      </c>
      <c r="B329" s="1">
        <v>0</v>
      </c>
      <c r="C329" s="1" t="s">
        <v>308</v>
      </c>
      <c r="D329" s="1">
        <v>0</v>
      </c>
      <c r="E329" s="3">
        <v>1210</v>
      </c>
      <c r="F329" s="1">
        <v>0</v>
      </c>
      <c r="G329" s="11" t="s">
        <v>675</v>
      </c>
    </row>
    <row r="330" spans="1:7" x14ac:dyDescent="0.25">
      <c r="A330" s="8">
        <v>320</v>
      </c>
      <c r="B330" s="1">
        <v>0</v>
      </c>
      <c r="C330" s="2" t="s">
        <v>353</v>
      </c>
      <c r="D330" s="1">
        <v>0</v>
      </c>
      <c r="E330" s="3">
        <v>950</v>
      </c>
      <c r="F330" s="1">
        <v>0</v>
      </c>
      <c r="G330" s="11" t="s">
        <v>676</v>
      </c>
    </row>
    <row r="331" spans="1:7" x14ac:dyDescent="0.25">
      <c r="A331" s="8">
        <v>321</v>
      </c>
      <c r="B331" s="1">
        <v>0</v>
      </c>
      <c r="C331" s="1" t="s">
        <v>309</v>
      </c>
      <c r="D331" s="1">
        <v>0</v>
      </c>
      <c r="E331" s="3">
        <v>660</v>
      </c>
      <c r="F331" s="1">
        <v>0</v>
      </c>
      <c r="G331" s="11" t="s">
        <v>677</v>
      </c>
    </row>
    <row r="332" spans="1:7" x14ac:dyDescent="0.25">
      <c r="A332" s="8">
        <v>322</v>
      </c>
      <c r="B332" s="1">
        <v>0</v>
      </c>
      <c r="C332" s="1" t="s">
        <v>354</v>
      </c>
      <c r="D332" s="1">
        <v>0</v>
      </c>
      <c r="E332" s="3">
        <v>53</v>
      </c>
      <c r="F332" s="1">
        <v>0</v>
      </c>
      <c r="G332" s="13" t="s">
        <v>678</v>
      </c>
    </row>
    <row r="333" spans="1:7" x14ac:dyDescent="0.25">
      <c r="A333" s="8">
        <v>323</v>
      </c>
      <c r="B333" s="1">
        <v>0</v>
      </c>
      <c r="C333" s="1" t="s">
        <v>355</v>
      </c>
      <c r="D333" s="1">
        <v>0</v>
      </c>
      <c r="E333" s="3">
        <v>198</v>
      </c>
      <c r="F333" s="1">
        <v>0</v>
      </c>
      <c r="G333" s="13" t="s">
        <v>679</v>
      </c>
    </row>
    <row r="334" spans="1:7" x14ac:dyDescent="0.25">
      <c r="A334" s="8">
        <v>324</v>
      </c>
      <c r="B334" s="1">
        <v>0</v>
      </c>
      <c r="C334" s="1" t="s">
        <v>356</v>
      </c>
      <c r="D334" s="1">
        <v>0</v>
      </c>
      <c r="E334" s="3">
        <v>875</v>
      </c>
      <c r="F334" s="1">
        <v>0</v>
      </c>
      <c r="G334" s="13" t="s">
        <v>680</v>
      </c>
    </row>
    <row r="335" spans="1:7" x14ac:dyDescent="0.25">
      <c r="A335" s="8">
        <v>325</v>
      </c>
      <c r="B335" s="1">
        <v>0</v>
      </c>
      <c r="C335" s="1" t="s">
        <v>357</v>
      </c>
      <c r="D335" s="1">
        <v>0</v>
      </c>
      <c r="E335" s="3">
        <v>145</v>
      </c>
      <c r="F335" s="1">
        <v>0</v>
      </c>
      <c r="G335" s="13" t="s">
        <v>681</v>
      </c>
    </row>
    <row r="336" spans="1:7" x14ac:dyDescent="0.25">
      <c r="A336" s="8">
        <v>326</v>
      </c>
      <c r="B336" s="1">
        <v>0</v>
      </c>
      <c r="C336" s="1" t="s">
        <v>310</v>
      </c>
      <c r="D336" s="1">
        <v>0</v>
      </c>
      <c r="E336" s="3">
        <v>225</v>
      </c>
      <c r="F336" s="1">
        <v>0</v>
      </c>
      <c r="G336" s="11" t="s">
        <v>682</v>
      </c>
    </row>
    <row r="337" spans="1:7" x14ac:dyDescent="0.25">
      <c r="A337" s="8">
        <v>327</v>
      </c>
      <c r="B337" s="1">
        <v>0</v>
      </c>
      <c r="C337" s="1" t="s">
        <v>311</v>
      </c>
      <c r="D337" s="1">
        <v>0</v>
      </c>
      <c r="E337" s="3">
        <v>77</v>
      </c>
      <c r="F337" s="1">
        <v>0</v>
      </c>
      <c r="G337" s="11" t="s">
        <v>683</v>
      </c>
    </row>
    <row r="338" spans="1:7" ht="15.75" thickBot="1" x14ac:dyDescent="0.3">
      <c r="A338" s="8">
        <v>328</v>
      </c>
      <c r="B338" s="1">
        <v>0</v>
      </c>
      <c r="C338" s="1" t="s">
        <v>358</v>
      </c>
      <c r="D338" s="1">
        <v>0</v>
      </c>
      <c r="E338" s="3">
        <v>275</v>
      </c>
      <c r="F338" s="1">
        <v>0</v>
      </c>
      <c r="G338" s="15" t="s">
        <v>684</v>
      </c>
    </row>
    <row r="339" spans="1:7" x14ac:dyDescent="0.25">
      <c r="A339" s="8">
        <v>329</v>
      </c>
      <c r="B339" s="1">
        <v>0</v>
      </c>
      <c r="C339" s="1" t="s">
        <v>312</v>
      </c>
      <c r="D339" s="1">
        <v>0</v>
      </c>
      <c r="E339" s="3">
        <v>13.48</v>
      </c>
      <c r="F339" s="1">
        <v>0</v>
      </c>
      <c r="G339" s="5">
        <v>38</v>
      </c>
    </row>
    <row r="340" spans="1:7" x14ac:dyDescent="0.25">
      <c r="A340" s="8">
        <v>330</v>
      </c>
      <c r="B340" s="1">
        <v>0</v>
      </c>
      <c r="C340" s="1" t="s">
        <v>313</v>
      </c>
      <c r="D340" s="1">
        <v>0</v>
      </c>
      <c r="E340" s="3">
        <v>62.21</v>
      </c>
      <c r="F340" s="1">
        <v>0</v>
      </c>
      <c r="G340" s="6">
        <v>34</v>
      </c>
    </row>
    <row r="341" spans="1:7" x14ac:dyDescent="0.25">
      <c r="A341" s="8">
        <v>331</v>
      </c>
      <c r="B341" s="1">
        <v>0</v>
      </c>
      <c r="C341" s="1" t="s">
        <v>314</v>
      </c>
      <c r="D341" s="1">
        <v>0</v>
      </c>
      <c r="E341" s="3">
        <v>3.89</v>
      </c>
      <c r="F341" s="1">
        <v>0</v>
      </c>
      <c r="G341" s="6">
        <v>35</v>
      </c>
    </row>
    <row r="342" spans="1:7" x14ac:dyDescent="0.25">
      <c r="A342" s="8">
        <v>332</v>
      </c>
      <c r="B342" s="1">
        <v>0</v>
      </c>
      <c r="C342" s="1" t="s">
        <v>315</v>
      </c>
      <c r="D342" s="1">
        <v>0</v>
      </c>
      <c r="E342" s="3">
        <v>6.87</v>
      </c>
      <c r="F342" s="1">
        <v>0</v>
      </c>
      <c r="G342" s="6">
        <v>36</v>
      </c>
    </row>
    <row r="343" spans="1:7" ht="15.75" thickBot="1" x14ac:dyDescent="0.3">
      <c r="A343" s="16">
        <v>333</v>
      </c>
      <c r="B343" s="17">
        <v>0</v>
      </c>
      <c r="C343" s="17" t="s">
        <v>316</v>
      </c>
      <c r="D343" s="17">
        <v>0</v>
      </c>
      <c r="E343" s="18">
        <v>1.61</v>
      </c>
      <c r="F343" s="17">
        <v>0</v>
      </c>
      <c r="G343" s="7">
        <v>37</v>
      </c>
    </row>
  </sheetData>
  <mergeCells count="1">
    <mergeCell ref="A9:G9"/>
  </mergeCells>
  <conditionalFormatting sqref="G320">
    <cfRule type="duplicateValues" dxfId="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50"/>
  <sheetViews>
    <sheetView view="pageBreakPreview" topLeftCell="A295" zoomScale="90" zoomScaleNormal="60" zoomScaleSheetLayoutView="90" workbookViewId="0">
      <selection activeCell="G304" sqref="G304"/>
    </sheetView>
  </sheetViews>
  <sheetFormatPr defaultRowHeight="17.25" outlineLevelRow="1" x14ac:dyDescent="0.3"/>
  <cols>
    <col min="1" max="1" width="8" style="33" customWidth="1"/>
    <col min="2" max="2" width="5.85546875" style="34" hidden="1" customWidth="1"/>
    <col min="3" max="3" width="20.28515625" style="35" customWidth="1"/>
    <col min="4" max="4" width="20.5703125" style="36" hidden="1" customWidth="1"/>
    <col min="5" max="5" width="84.140625" style="34" customWidth="1"/>
    <col min="6" max="6" width="16.42578125" style="35" hidden="1" customWidth="1"/>
    <col min="7" max="7" width="13.85546875" style="81" customWidth="1"/>
    <col min="8" max="16384" width="9.140625" style="37"/>
  </cols>
  <sheetData>
    <row r="1" spans="1:8" x14ac:dyDescent="0.3">
      <c r="E1" s="391" t="s">
        <v>686</v>
      </c>
      <c r="F1" s="391"/>
      <c r="G1" s="391"/>
    </row>
    <row r="2" spans="1:8" x14ac:dyDescent="0.3">
      <c r="E2" s="392" t="s">
        <v>928</v>
      </c>
      <c r="F2" s="392"/>
      <c r="G2" s="392"/>
    </row>
    <row r="3" spans="1:8" x14ac:dyDescent="0.3">
      <c r="E3" s="392" t="s">
        <v>687</v>
      </c>
      <c r="F3" s="392"/>
      <c r="G3" s="392"/>
    </row>
    <row r="4" spans="1:8" x14ac:dyDescent="0.3">
      <c r="E4" s="392" t="s">
        <v>688</v>
      </c>
      <c r="F4" s="392"/>
      <c r="G4" s="392"/>
    </row>
    <row r="5" spans="1:8" x14ac:dyDescent="0.3">
      <c r="E5" s="393" t="s">
        <v>929</v>
      </c>
      <c r="F5" s="393"/>
      <c r="G5" s="393"/>
    </row>
    <row r="6" spans="1:8" x14ac:dyDescent="0.3">
      <c r="C6" s="394" t="s">
        <v>689</v>
      </c>
      <c r="D6" s="394"/>
      <c r="E6" s="394"/>
      <c r="F6" s="394"/>
      <c r="G6" s="38"/>
    </row>
    <row r="7" spans="1:8" x14ac:dyDescent="0.3">
      <c r="C7" s="387" t="s">
        <v>930</v>
      </c>
      <c r="D7" s="387"/>
      <c r="E7" s="387"/>
      <c r="F7" s="387"/>
      <c r="G7" s="38"/>
    </row>
    <row r="8" spans="1:8" ht="18" thickBot="1" x14ac:dyDescent="0.35">
      <c r="C8" s="387" t="s">
        <v>690</v>
      </c>
      <c r="D8" s="387"/>
      <c r="E8" s="387"/>
      <c r="F8" s="387"/>
      <c r="G8" s="38"/>
    </row>
    <row r="9" spans="1:8" ht="42.75" hidden="1" customHeight="1" x14ac:dyDescent="0.3">
      <c r="D9" s="388"/>
      <c r="E9" s="388"/>
      <c r="F9" s="39"/>
      <c r="G9" s="39"/>
    </row>
    <row r="10" spans="1:8" ht="20.25" customHeight="1" thickBot="1" x14ac:dyDescent="0.35">
      <c r="D10" s="39"/>
      <c r="E10" s="82" t="s">
        <v>691</v>
      </c>
      <c r="F10" s="40" t="s">
        <v>692</v>
      </c>
      <c r="G10" s="41" t="s">
        <v>931</v>
      </c>
    </row>
    <row r="11" spans="1:8" ht="46.5" customHeight="1" thickBot="1" x14ac:dyDescent="0.35">
      <c r="A11" s="42" t="s">
        <v>693</v>
      </c>
      <c r="B11" s="43" t="s">
        <v>694</v>
      </c>
      <c r="C11" s="44" t="s">
        <v>359</v>
      </c>
      <c r="D11" s="45" t="s">
        <v>695</v>
      </c>
      <c r="E11" s="46" t="s">
        <v>696</v>
      </c>
      <c r="F11" s="47" t="s">
        <v>697</v>
      </c>
      <c r="G11" s="129" t="s">
        <v>697</v>
      </c>
      <c r="H11" s="133" t="s">
        <v>1132</v>
      </c>
    </row>
    <row r="12" spans="1:8" ht="17.25" customHeight="1" x14ac:dyDescent="0.3">
      <c r="A12" s="88">
        <v>1</v>
      </c>
      <c r="B12" s="85"/>
      <c r="C12" s="116" t="s">
        <v>360</v>
      </c>
      <c r="D12" s="48"/>
      <c r="E12" s="49" t="s">
        <v>932</v>
      </c>
      <c r="F12" s="50"/>
      <c r="G12" s="130">
        <v>150</v>
      </c>
      <c r="H12" s="132"/>
    </row>
    <row r="13" spans="1:8" ht="17.25" customHeight="1" x14ac:dyDescent="0.3">
      <c r="A13" s="86">
        <v>2</v>
      </c>
      <c r="B13" s="85"/>
      <c r="C13" s="117" t="s">
        <v>361</v>
      </c>
      <c r="D13" s="48"/>
      <c r="E13" s="49" t="s">
        <v>933</v>
      </c>
      <c r="F13" s="50"/>
      <c r="G13" s="130">
        <v>350</v>
      </c>
      <c r="H13" s="132"/>
    </row>
    <row r="14" spans="1:8" ht="17.25" customHeight="1" x14ac:dyDescent="0.3">
      <c r="A14" s="86">
        <v>3</v>
      </c>
      <c r="B14" s="85"/>
      <c r="C14" s="117" t="s">
        <v>362</v>
      </c>
      <c r="D14" s="48"/>
      <c r="E14" s="49" t="s">
        <v>934</v>
      </c>
      <c r="F14" s="50"/>
      <c r="G14" s="130">
        <v>247</v>
      </c>
      <c r="H14" s="131">
        <v>0.95</v>
      </c>
    </row>
    <row r="15" spans="1:8" ht="17.25" customHeight="1" x14ac:dyDescent="0.3">
      <c r="A15" s="86">
        <v>4</v>
      </c>
      <c r="B15" s="85"/>
      <c r="C15" s="117" t="s">
        <v>363</v>
      </c>
      <c r="D15" s="48"/>
      <c r="E15" s="49" t="s">
        <v>935</v>
      </c>
      <c r="F15" s="50"/>
      <c r="G15" s="130">
        <v>520</v>
      </c>
      <c r="H15" s="131">
        <v>2</v>
      </c>
    </row>
    <row r="16" spans="1:8" ht="17.25" customHeight="1" x14ac:dyDescent="0.3">
      <c r="A16" s="86">
        <v>5</v>
      </c>
      <c r="B16" s="85"/>
      <c r="C16" s="117" t="s">
        <v>364</v>
      </c>
      <c r="D16" s="48"/>
      <c r="E16" s="49" t="s">
        <v>936</v>
      </c>
      <c r="F16" s="50"/>
      <c r="G16" s="130">
        <v>572</v>
      </c>
      <c r="H16" s="131">
        <v>2.2000000000000002</v>
      </c>
    </row>
    <row r="17" spans="1:8" ht="34.5" customHeight="1" x14ac:dyDescent="0.3">
      <c r="A17" s="86">
        <v>6</v>
      </c>
      <c r="B17" s="85"/>
      <c r="C17" s="117" t="s">
        <v>365</v>
      </c>
      <c r="D17" s="48"/>
      <c r="E17" s="49" t="s">
        <v>937</v>
      </c>
      <c r="F17" s="50"/>
      <c r="G17" s="130">
        <v>286</v>
      </c>
      <c r="H17" s="131">
        <v>1.1000000000000001</v>
      </c>
    </row>
    <row r="18" spans="1:8" ht="17.25" customHeight="1" x14ac:dyDescent="0.3">
      <c r="A18" s="86">
        <v>7</v>
      </c>
      <c r="B18" s="85"/>
      <c r="C18" s="117" t="s">
        <v>366</v>
      </c>
      <c r="D18" s="48"/>
      <c r="E18" s="49" t="s">
        <v>938</v>
      </c>
      <c r="F18" s="50"/>
      <c r="G18" s="130">
        <v>156</v>
      </c>
      <c r="H18" s="131">
        <v>0.6</v>
      </c>
    </row>
    <row r="19" spans="1:8" ht="17.25" customHeight="1" x14ac:dyDescent="0.3">
      <c r="A19" s="86">
        <v>8</v>
      </c>
      <c r="B19" s="85"/>
      <c r="C19" s="117" t="s">
        <v>367</v>
      </c>
      <c r="D19" s="48"/>
      <c r="E19" s="49" t="s">
        <v>939</v>
      </c>
      <c r="F19" s="50"/>
      <c r="G19" s="130">
        <v>226.2</v>
      </c>
      <c r="H19" s="131">
        <v>0.87</v>
      </c>
    </row>
    <row r="20" spans="1:8" ht="17.25" customHeight="1" x14ac:dyDescent="0.3">
      <c r="A20" s="86">
        <v>9</v>
      </c>
      <c r="B20" s="85"/>
      <c r="C20" s="117" t="s">
        <v>368</v>
      </c>
      <c r="D20" s="48"/>
      <c r="E20" s="49" t="s">
        <v>940</v>
      </c>
      <c r="F20" s="50"/>
      <c r="G20" s="130">
        <v>130</v>
      </c>
      <c r="H20" s="131">
        <v>0.5</v>
      </c>
    </row>
    <row r="21" spans="1:8" ht="17.25" customHeight="1" x14ac:dyDescent="0.3">
      <c r="A21" s="86">
        <v>10</v>
      </c>
      <c r="B21" s="85"/>
      <c r="C21" s="117" t="s">
        <v>369</v>
      </c>
      <c r="D21" s="48"/>
      <c r="E21" s="49" t="s">
        <v>941</v>
      </c>
      <c r="F21" s="50"/>
      <c r="G21" s="130">
        <v>65</v>
      </c>
      <c r="H21" s="131">
        <v>0.25</v>
      </c>
    </row>
    <row r="22" spans="1:8" ht="17.25" customHeight="1" x14ac:dyDescent="0.3">
      <c r="A22" s="86">
        <v>11</v>
      </c>
      <c r="B22" s="85"/>
      <c r="C22" s="117" t="s">
        <v>370</v>
      </c>
      <c r="D22" s="48"/>
      <c r="E22" s="49" t="s">
        <v>942</v>
      </c>
      <c r="F22" s="50"/>
      <c r="G22" s="130">
        <v>65</v>
      </c>
      <c r="H22" s="131">
        <v>0.25</v>
      </c>
    </row>
    <row r="23" spans="1:8" ht="34.5" customHeight="1" x14ac:dyDescent="0.3">
      <c r="A23" s="86">
        <v>12</v>
      </c>
      <c r="B23" s="85"/>
      <c r="C23" s="117" t="s">
        <v>371</v>
      </c>
      <c r="D23" s="48"/>
      <c r="E23" s="49" t="s">
        <v>943</v>
      </c>
      <c r="F23" s="50"/>
      <c r="G23" s="130">
        <v>65</v>
      </c>
      <c r="H23" s="131">
        <v>0.25</v>
      </c>
    </row>
    <row r="24" spans="1:8" ht="17.25" customHeight="1" x14ac:dyDescent="0.3">
      <c r="A24" s="86">
        <v>13</v>
      </c>
      <c r="B24" s="85"/>
      <c r="C24" s="117" t="s">
        <v>372</v>
      </c>
      <c r="D24" s="48"/>
      <c r="E24" s="49" t="s">
        <v>957</v>
      </c>
      <c r="F24" s="50"/>
      <c r="G24" s="130">
        <v>195</v>
      </c>
      <c r="H24" s="131">
        <v>0.75</v>
      </c>
    </row>
    <row r="25" spans="1:8" ht="17.25" customHeight="1" x14ac:dyDescent="0.3">
      <c r="A25" s="86">
        <v>14</v>
      </c>
      <c r="B25" s="85"/>
      <c r="C25" s="117" t="s">
        <v>373</v>
      </c>
      <c r="D25" s="48"/>
      <c r="E25" s="49" t="s">
        <v>944</v>
      </c>
      <c r="F25" s="50"/>
      <c r="G25" s="130">
        <v>247</v>
      </c>
      <c r="H25" s="131">
        <v>0.95</v>
      </c>
    </row>
    <row r="26" spans="1:8" ht="17.25" customHeight="1" x14ac:dyDescent="0.3">
      <c r="A26" s="86">
        <v>15</v>
      </c>
      <c r="B26" s="85"/>
      <c r="C26" s="117" t="s">
        <v>374</v>
      </c>
      <c r="D26" s="48"/>
      <c r="E26" s="49" t="s">
        <v>945</v>
      </c>
      <c r="F26" s="50"/>
      <c r="G26" s="130">
        <v>78</v>
      </c>
      <c r="H26" s="131">
        <v>0.3</v>
      </c>
    </row>
    <row r="27" spans="1:8" ht="17.25" customHeight="1" x14ac:dyDescent="0.3">
      <c r="A27" s="86">
        <v>16</v>
      </c>
      <c r="B27" s="85"/>
      <c r="C27" s="117" t="s">
        <v>375</v>
      </c>
      <c r="D27" s="48"/>
      <c r="E27" s="49" t="s">
        <v>946</v>
      </c>
      <c r="F27" s="50"/>
      <c r="G27" s="130">
        <v>130</v>
      </c>
      <c r="H27" s="131">
        <v>0.5</v>
      </c>
    </row>
    <row r="28" spans="1:8" ht="17.25" customHeight="1" x14ac:dyDescent="0.3">
      <c r="A28" s="86"/>
      <c r="B28" s="85"/>
      <c r="C28" s="117"/>
      <c r="D28" s="48"/>
      <c r="E28" s="84" t="s">
        <v>958</v>
      </c>
      <c r="F28" s="50"/>
      <c r="G28" s="130"/>
      <c r="H28" s="131"/>
    </row>
    <row r="29" spans="1:8" ht="17.25" customHeight="1" x14ac:dyDescent="0.3">
      <c r="A29" s="86">
        <v>17</v>
      </c>
      <c r="B29" s="85"/>
      <c r="C29" s="117" t="s">
        <v>376</v>
      </c>
      <c r="D29" s="48"/>
      <c r="E29" s="49" t="s">
        <v>959</v>
      </c>
      <c r="F29" s="50"/>
      <c r="G29" s="130">
        <v>260</v>
      </c>
      <c r="H29" s="131">
        <v>1</v>
      </c>
    </row>
    <row r="30" spans="1:8" ht="17.25" customHeight="1" x14ac:dyDescent="0.3">
      <c r="A30" s="86">
        <v>18</v>
      </c>
      <c r="B30" s="85"/>
      <c r="C30" s="117" t="s">
        <v>377</v>
      </c>
      <c r="D30" s="48"/>
      <c r="E30" s="49" t="s">
        <v>960</v>
      </c>
      <c r="F30" s="50"/>
      <c r="G30" s="130">
        <v>130</v>
      </c>
      <c r="H30" s="131">
        <v>0.5</v>
      </c>
    </row>
    <row r="31" spans="1:8" ht="17.25" customHeight="1" x14ac:dyDescent="0.3">
      <c r="A31" s="86">
        <v>19</v>
      </c>
      <c r="B31" s="85"/>
      <c r="C31" s="117" t="s">
        <v>378</v>
      </c>
      <c r="D31" s="48"/>
      <c r="E31" s="49" t="s">
        <v>947</v>
      </c>
      <c r="F31" s="50"/>
      <c r="G31" s="130">
        <v>286</v>
      </c>
      <c r="H31" s="131">
        <v>1.1000000000000001</v>
      </c>
    </row>
    <row r="32" spans="1:8" ht="17.25" customHeight="1" x14ac:dyDescent="0.3">
      <c r="A32" s="86">
        <v>20</v>
      </c>
      <c r="B32" s="85"/>
      <c r="C32" s="117" t="s">
        <v>379</v>
      </c>
      <c r="D32" s="48"/>
      <c r="E32" s="49" t="s">
        <v>948</v>
      </c>
      <c r="F32" s="50"/>
      <c r="G32" s="130">
        <v>208</v>
      </c>
      <c r="H32" s="131">
        <v>0.8</v>
      </c>
    </row>
    <row r="33" spans="1:8" ht="18.75" x14ac:dyDescent="0.3">
      <c r="A33" s="86">
        <v>21</v>
      </c>
      <c r="B33" s="85"/>
      <c r="C33" s="117" t="s">
        <v>380</v>
      </c>
      <c r="D33" s="48"/>
      <c r="E33" s="49" t="s">
        <v>949</v>
      </c>
      <c r="F33" s="50"/>
      <c r="G33" s="130">
        <v>325</v>
      </c>
      <c r="H33" s="131">
        <v>1.25</v>
      </c>
    </row>
    <row r="34" spans="1:8" ht="18.75" x14ac:dyDescent="0.3">
      <c r="A34" s="86">
        <v>22</v>
      </c>
      <c r="B34" s="85"/>
      <c r="C34" s="117" t="s">
        <v>381</v>
      </c>
      <c r="D34" s="48"/>
      <c r="E34" s="49" t="s">
        <v>951</v>
      </c>
      <c r="F34" s="50"/>
      <c r="G34" s="130">
        <v>299</v>
      </c>
      <c r="H34" s="131">
        <v>1.1499999999999999</v>
      </c>
    </row>
    <row r="35" spans="1:8" ht="16.5" customHeight="1" x14ac:dyDescent="0.3">
      <c r="A35" s="86">
        <v>23</v>
      </c>
      <c r="B35" s="85"/>
      <c r="C35" s="117" t="s">
        <v>382</v>
      </c>
      <c r="D35" s="48"/>
      <c r="E35" s="49" t="s">
        <v>952</v>
      </c>
      <c r="F35" s="50"/>
      <c r="G35" s="130">
        <v>299</v>
      </c>
      <c r="H35" s="131">
        <v>1.1499999999999999</v>
      </c>
    </row>
    <row r="36" spans="1:8" ht="18.75" x14ac:dyDescent="0.3">
      <c r="A36" s="86">
        <v>24</v>
      </c>
      <c r="B36" s="85"/>
      <c r="C36" s="117" t="s">
        <v>383</v>
      </c>
      <c r="D36" s="48"/>
      <c r="E36" s="49" t="s">
        <v>953</v>
      </c>
      <c r="F36" s="50"/>
      <c r="G36" s="130">
        <v>299</v>
      </c>
      <c r="H36" s="131">
        <v>1.1499999999999999</v>
      </c>
    </row>
    <row r="37" spans="1:8" ht="18.75" x14ac:dyDescent="0.3">
      <c r="A37" s="86">
        <v>25</v>
      </c>
      <c r="B37" s="85"/>
      <c r="C37" s="117" t="s">
        <v>384</v>
      </c>
      <c r="D37" s="48"/>
      <c r="E37" s="49" t="s">
        <v>954</v>
      </c>
      <c r="F37" s="50"/>
      <c r="G37" s="130">
        <v>234</v>
      </c>
      <c r="H37" s="131">
        <v>0.9</v>
      </c>
    </row>
    <row r="38" spans="1:8" ht="18.75" x14ac:dyDescent="0.3">
      <c r="A38" s="86">
        <v>26</v>
      </c>
      <c r="B38" s="85"/>
      <c r="C38" s="117" t="s">
        <v>385</v>
      </c>
      <c r="D38" s="48"/>
      <c r="E38" s="49" t="s">
        <v>955</v>
      </c>
      <c r="F38" s="50"/>
      <c r="G38" s="130">
        <v>780</v>
      </c>
      <c r="H38" s="131">
        <v>3</v>
      </c>
    </row>
    <row r="39" spans="1:8" ht="18.75" x14ac:dyDescent="0.3">
      <c r="A39" s="86">
        <v>27</v>
      </c>
      <c r="B39" s="85"/>
      <c r="C39" s="117" t="s">
        <v>386</v>
      </c>
      <c r="D39" s="48"/>
      <c r="E39" s="49" t="s">
        <v>956</v>
      </c>
      <c r="F39" s="50"/>
      <c r="G39" s="130">
        <v>481</v>
      </c>
      <c r="H39" s="131">
        <v>1.85</v>
      </c>
    </row>
    <row r="40" spans="1:8" ht="18.75" x14ac:dyDescent="0.3">
      <c r="A40" s="86">
        <v>28</v>
      </c>
      <c r="B40" s="85"/>
      <c r="C40" s="117" t="s">
        <v>387</v>
      </c>
      <c r="D40" s="48"/>
      <c r="E40" s="49" t="s">
        <v>950</v>
      </c>
      <c r="F40" s="50"/>
      <c r="G40" s="130">
        <v>286</v>
      </c>
      <c r="H40" s="131">
        <v>1.1000000000000001</v>
      </c>
    </row>
    <row r="41" spans="1:8" ht="18.75" x14ac:dyDescent="0.3">
      <c r="A41" s="86">
        <v>29</v>
      </c>
      <c r="B41" s="85"/>
      <c r="C41" s="117" t="s">
        <v>388</v>
      </c>
      <c r="D41" s="48"/>
      <c r="E41" s="49" t="s">
        <v>961</v>
      </c>
      <c r="F41" s="50"/>
      <c r="G41" s="130">
        <v>1786.2</v>
      </c>
      <c r="H41" s="131">
        <v>6.87</v>
      </c>
    </row>
    <row r="42" spans="1:8" ht="18.75" x14ac:dyDescent="0.3">
      <c r="A42" s="86">
        <v>30</v>
      </c>
      <c r="B42" s="85"/>
      <c r="C42" s="117" t="s">
        <v>389</v>
      </c>
      <c r="D42" s="48"/>
      <c r="E42" s="49" t="s">
        <v>962</v>
      </c>
      <c r="F42" s="50"/>
      <c r="G42" s="130">
        <v>663</v>
      </c>
      <c r="H42" s="131">
        <v>2.5499999999999998</v>
      </c>
    </row>
    <row r="43" spans="1:8" ht="18.75" x14ac:dyDescent="0.3">
      <c r="A43" s="86">
        <v>31</v>
      </c>
      <c r="B43" s="85"/>
      <c r="C43" s="117" t="s">
        <v>390</v>
      </c>
      <c r="D43" s="48"/>
      <c r="E43" s="49" t="s">
        <v>963</v>
      </c>
      <c r="F43" s="50"/>
      <c r="G43" s="130">
        <v>663</v>
      </c>
      <c r="H43" s="131">
        <v>2.5499999999999998</v>
      </c>
    </row>
    <row r="44" spans="1:8" ht="18.75" x14ac:dyDescent="0.3">
      <c r="A44" s="86">
        <v>32</v>
      </c>
      <c r="B44" s="85"/>
      <c r="C44" s="117" t="s">
        <v>391</v>
      </c>
      <c r="D44" s="48"/>
      <c r="E44" s="49" t="s">
        <v>964</v>
      </c>
      <c r="F44" s="50"/>
      <c r="G44" s="130">
        <v>767</v>
      </c>
      <c r="H44" s="131">
        <v>2.95</v>
      </c>
    </row>
    <row r="45" spans="1:8" ht="18.75" x14ac:dyDescent="0.3">
      <c r="A45" s="86">
        <v>33</v>
      </c>
      <c r="B45" s="85"/>
      <c r="C45" s="117" t="s">
        <v>392</v>
      </c>
      <c r="D45" s="48"/>
      <c r="E45" s="49" t="s">
        <v>965</v>
      </c>
      <c r="F45" s="50"/>
      <c r="G45" s="130">
        <v>273</v>
      </c>
      <c r="H45" s="131">
        <v>1.05</v>
      </c>
    </row>
    <row r="46" spans="1:8" ht="18.75" x14ac:dyDescent="0.3">
      <c r="A46" s="86">
        <v>34</v>
      </c>
      <c r="B46" s="85"/>
      <c r="C46" s="117" t="s">
        <v>393</v>
      </c>
      <c r="D46" s="48"/>
      <c r="E46" s="49" t="s">
        <v>966</v>
      </c>
      <c r="F46" s="50"/>
      <c r="G46" s="130">
        <v>377</v>
      </c>
      <c r="H46" s="131">
        <v>1.45</v>
      </c>
    </row>
    <row r="47" spans="1:8" ht="18.75" x14ac:dyDescent="0.3">
      <c r="A47" s="86">
        <v>35</v>
      </c>
      <c r="B47" s="85"/>
      <c r="C47" s="117" t="s">
        <v>394</v>
      </c>
      <c r="D47" s="48"/>
      <c r="E47" s="49" t="s">
        <v>967</v>
      </c>
      <c r="F47" s="50"/>
      <c r="G47" s="130">
        <v>338</v>
      </c>
      <c r="H47" s="131">
        <v>1.3</v>
      </c>
    </row>
    <row r="48" spans="1:8" ht="18.75" x14ac:dyDescent="0.3">
      <c r="A48" s="86">
        <v>36</v>
      </c>
      <c r="B48" s="85"/>
      <c r="C48" s="117" t="s">
        <v>395</v>
      </c>
      <c r="D48" s="48"/>
      <c r="E48" s="49" t="s">
        <v>968</v>
      </c>
      <c r="F48" s="50"/>
      <c r="G48" s="130">
        <v>221</v>
      </c>
      <c r="H48" s="131">
        <v>0.85</v>
      </c>
    </row>
    <row r="49" spans="1:8" ht="18.75" x14ac:dyDescent="0.3">
      <c r="A49" s="86">
        <v>37</v>
      </c>
      <c r="B49" s="85"/>
      <c r="C49" s="117" t="s">
        <v>396</v>
      </c>
      <c r="D49" s="48"/>
      <c r="E49" s="49" t="s">
        <v>969</v>
      </c>
      <c r="F49" s="50"/>
      <c r="G49" s="130">
        <v>195</v>
      </c>
      <c r="H49" s="131">
        <v>0.75</v>
      </c>
    </row>
    <row r="50" spans="1:8" ht="18.75" x14ac:dyDescent="0.3">
      <c r="A50" s="86">
        <v>38</v>
      </c>
      <c r="B50" s="85"/>
      <c r="C50" s="117" t="s">
        <v>397</v>
      </c>
      <c r="D50" s="48"/>
      <c r="E50" s="49" t="s">
        <v>970</v>
      </c>
      <c r="F50" s="50"/>
      <c r="G50" s="130">
        <v>260</v>
      </c>
      <c r="H50" s="131">
        <v>1</v>
      </c>
    </row>
    <row r="51" spans="1:8" ht="18.75" x14ac:dyDescent="0.3">
      <c r="A51" s="86">
        <v>39</v>
      </c>
      <c r="B51" s="85"/>
      <c r="C51" s="117" t="s">
        <v>398</v>
      </c>
      <c r="D51" s="48"/>
      <c r="E51" s="49" t="s">
        <v>971</v>
      </c>
      <c r="F51" s="50"/>
      <c r="G51" s="130">
        <v>403</v>
      </c>
      <c r="H51" s="131">
        <v>1.55</v>
      </c>
    </row>
    <row r="52" spans="1:8" ht="18.75" x14ac:dyDescent="0.3">
      <c r="A52" s="86">
        <v>40</v>
      </c>
      <c r="B52" s="85"/>
      <c r="C52" s="117" t="s">
        <v>399</v>
      </c>
      <c r="D52" s="48"/>
      <c r="E52" s="49" t="s">
        <v>972</v>
      </c>
      <c r="F52" s="50"/>
      <c r="G52" s="130">
        <v>676</v>
      </c>
      <c r="H52" s="131">
        <v>2.6</v>
      </c>
    </row>
    <row r="53" spans="1:8" ht="18.75" x14ac:dyDescent="0.3">
      <c r="A53" s="86">
        <v>41</v>
      </c>
      <c r="B53" s="85"/>
      <c r="C53" s="117" t="s">
        <v>400</v>
      </c>
      <c r="D53" s="48"/>
      <c r="E53" s="49" t="s">
        <v>973</v>
      </c>
      <c r="F53" s="50"/>
      <c r="G53" s="130">
        <v>195</v>
      </c>
      <c r="H53" s="131">
        <v>0.75</v>
      </c>
    </row>
    <row r="54" spans="1:8" ht="44.25" customHeight="1" x14ac:dyDescent="0.3">
      <c r="A54" s="86">
        <v>42</v>
      </c>
      <c r="B54" s="85"/>
      <c r="C54" s="117" t="s">
        <v>401</v>
      </c>
      <c r="D54" s="48"/>
      <c r="E54" s="49" t="s">
        <v>974</v>
      </c>
      <c r="F54" s="50"/>
      <c r="G54" s="130">
        <v>910</v>
      </c>
      <c r="H54" s="131">
        <v>3.5</v>
      </c>
    </row>
    <row r="55" spans="1:8" ht="18.75" x14ac:dyDescent="0.3">
      <c r="A55" s="86">
        <v>43</v>
      </c>
      <c r="B55" s="85"/>
      <c r="C55" s="117" t="s">
        <v>402</v>
      </c>
      <c r="D55" s="48"/>
      <c r="E55" s="49" t="s">
        <v>975</v>
      </c>
      <c r="F55" s="50"/>
      <c r="G55" s="130">
        <v>130</v>
      </c>
      <c r="H55" s="131">
        <v>0.5</v>
      </c>
    </row>
    <row r="56" spans="1:8" ht="18.75" x14ac:dyDescent="0.3">
      <c r="A56" s="86">
        <v>44</v>
      </c>
      <c r="B56" s="85"/>
      <c r="C56" s="117" t="s">
        <v>403</v>
      </c>
      <c r="D56" s="48"/>
      <c r="E56" s="49" t="s">
        <v>976</v>
      </c>
      <c r="F56" s="50"/>
      <c r="G56" s="130">
        <v>982.8</v>
      </c>
      <c r="H56" s="131">
        <v>3.78</v>
      </c>
    </row>
    <row r="57" spans="1:8" ht="44.25" customHeight="1" x14ac:dyDescent="0.3">
      <c r="A57" s="86">
        <v>45</v>
      </c>
      <c r="B57" s="85"/>
      <c r="C57" s="117" t="s">
        <v>404</v>
      </c>
      <c r="D57" s="48"/>
      <c r="E57" s="49" t="s">
        <v>977</v>
      </c>
      <c r="F57" s="50"/>
      <c r="G57" s="130">
        <v>260</v>
      </c>
      <c r="H57" s="131">
        <v>1</v>
      </c>
    </row>
    <row r="58" spans="1:8" ht="18.75" x14ac:dyDescent="0.3">
      <c r="A58" s="86">
        <v>46</v>
      </c>
      <c r="B58" s="85"/>
      <c r="C58" s="117" t="s">
        <v>405</v>
      </c>
      <c r="D58" s="48"/>
      <c r="E58" s="49" t="s">
        <v>978</v>
      </c>
      <c r="F58" s="50"/>
      <c r="G58" s="130">
        <v>260</v>
      </c>
      <c r="H58" s="131">
        <v>1</v>
      </c>
    </row>
    <row r="59" spans="1:8" ht="18.75" x14ac:dyDescent="0.3">
      <c r="A59" s="86">
        <v>47</v>
      </c>
      <c r="B59" s="85"/>
      <c r="C59" s="117" t="s">
        <v>406</v>
      </c>
      <c r="D59" s="48"/>
      <c r="E59" s="49" t="s">
        <v>979</v>
      </c>
      <c r="F59" s="50"/>
      <c r="G59" s="130">
        <v>260</v>
      </c>
      <c r="H59" s="131">
        <v>1</v>
      </c>
    </row>
    <row r="60" spans="1:8" ht="18.75" x14ac:dyDescent="0.3">
      <c r="A60" s="86">
        <v>48</v>
      </c>
      <c r="B60" s="85"/>
      <c r="C60" s="117" t="s">
        <v>407</v>
      </c>
      <c r="D60" s="48"/>
      <c r="E60" s="49" t="s">
        <v>980</v>
      </c>
      <c r="F60" s="50"/>
      <c r="G60" s="130">
        <v>559</v>
      </c>
      <c r="H60" s="131">
        <v>2.15</v>
      </c>
    </row>
    <row r="61" spans="1:8" ht="44.25" customHeight="1" x14ac:dyDescent="0.3">
      <c r="A61" s="86">
        <v>49</v>
      </c>
      <c r="B61" s="85"/>
      <c r="C61" s="117" t="s">
        <v>408</v>
      </c>
      <c r="D61" s="48"/>
      <c r="E61" s="49" t="s">
        <v>981</v>
      </c>
      <c r="F61" s="50"/>
      <c r="G61" s="130">
        <v>624</v>
      </c>
      <c r="H61" s="131">
        <v>2.4</v>
      </c>
    </row>
    <row r="62" spans="1:8" ht="18.75" x14ac:dyDescent="0.3">
      <c r="A62" s="86">
        <v>50</v>
      </c>
      <c r="B62" s="85"/>
      <c r="C62" s="117" t="s">
        <v>409</v>
      </c>
      <c r="D62" s="48"/>
      <c r="E62" s="49" t="s">
        <v>982</v>
      </c>
      <c r="F62" s="50"/>
      <c r="G62" s="130">
        <v>1014</v>
      </c>
      <c r="H62" s="131">
        <v>3.9</v>
      </c>
    </row>
    <row r="63" spans="1:8" ht="18.75" x14ac:dyDescent="0.3">
      <c r="A63" s="86">
        <v>51</v>
      </c>
      <c r="B63" s="85"/>
      <c r="C63" s="117" t="s">
        <v>410</v>
      </c>
      <c r="D63" s="48"/>
      <c r="E63" s="49" t="s">
        <v>983</v>
      </c>
      <c r="F63" s="50"/>
      <c r="G63" s="130">
        <v>780</v>
      </c>
      <c r="H63" s="131">
        <v>3</v>
      </c>
    </row>
    <row r="64" spans="1:8" ht="18.75" x14ac:dyDescent="0.3">
      <c r="A64" s="86">
        <v>52</v>
      </c>
      <c r="B64" s="85"/>
      <c r="C64" s="117" t="s">
        <v>411</v>
      </c>
      <c r="D64" s="48"/>
      <c r="E64" s="49" t="s">
        <v>984</v>
      </c>
      <c r="F64" s="50"/>
      <c r="G64" s="130">
        <v>312</v>
      </c>
      <c r="H64" s="131">
        <v>1.2</v>
      </c>
    </row>
    <row r="65" spans="1:8" ht="44.25" customHeight="1" x14ac:dyDescent="0.3">
      <c r="A65" s="86">
        <v>53</v>
      </c>
      <c r="B65" s="85"/>
      <c r="C65" s="117" t="s">
        <v>412</v>
      </c>
      <c r="D65" s="48"/>
      <c r="E65" s="49" t="s">
        <v>985</v>
      </c>
      <c r="F65" s="50"/>
      <c r="G65" s="130">
        <v>780</v>
      </c>
      <c r="H65" s="131">
        <v>3</v>
      </c>
    </row>
    <row r="66" spans="1:8" ht="18.75" x14ac:dyDescent="0.3">
      <c r="A66" s="86">
        <v>54</v>
      </c>
      <c r="B66" s="85"/>
      <c r="C66" s="117" t="s">
        <v>413</v>
      </c>
      <c r="D66" s="48"/>
      <c r="E66" s="49" t="s">
        <v>986</v>
      </c>
      <c r="F66" s="50"/>
      <c r="G66" s="130">
        <v>702</v>
      </c>
      <c r="H66" s="131">
        <v>2.7</v>
      </c>
    </row>
    <row r="67" spans="1:8" ht="18.75" x14ac:dyDescent="0.3">
      <c r="A67" s="86">
        <v>55</v>
      </c>
      <c r="B67" s="85"/>
      <c r="C67" s="117" t="s">
        <v>414</v>
      </c>
      <c r="D67" s="48"/>
      <c r="E67" s="49" t="s">
        <v>987</v>
      </c>
      <c r="F67" s="50"/>
      <c r="G67" s="130">
        <v>546</v>
      </c>
      <c r="H67" s="131">
        <v>2.1</v>
      </c>
    </row>
    <row r="68" spans="1:8" ht="18.75" x14ac:dyDescent="0.3">
      <c r="A68" s="86">
        <v>56</v>
      </c>
      <c r="B68" s="85"/>
      <c r="C68" s="117" t="s">
        <v>415</v>
      </c>
      <c r="D68" s="48"/>
      <c r="E68" s="49" t="s">
        <v>988</v>
      </c>
      <c r="F68" s="50"/>
      <c r="G68" s="130">
        <v>546</v>
      </c>
      <c r="H68" s="131">
        <v>2.1</v>
      </c>
    </row>
    <row r="69" spans="1:8" ht="18.75" x14ac:dyDescent="0.3">
      <c r="A69" s="86">
        <v>57</v>
      </c>
      <c r="B69" s="85"/>
      <c r="C69" s="117" t="s">
        <v>416</v>
      </c>
      <c r="D69" s="48"/>
      <c r="E69" s="49" t="s">
        <v>989</v>
      </c>
      <c r="F69" s="50"/>
      <c r="G69" s="130">
        <v>260</v>
      </c>
      <c r="H69" s="131">
        <v>1</v>
      </c>
    </row>
    <row r="70" spans="1:8" ht="18.75" x14ac:dyDescent="0.3">
      <c r="A70" s="86">
        <v>58</v>
      </c>
      <c r="B70" s="85"/>
      <c r="C70" s="117" t="s">
        <v>417</v>
      </c>
      <c r="D70" s="48"/>
      <c r="E70" s="49" t="s">
        <v>990</v>
      </c>
      <c r="F70" s="50"/>
      <c r="G70" s="130">
        <v>1079</v>
      </c>
      <c r="H70" s="131">
        <v>4.1500000000000004</v>
      </c>
    </row>
    <row r="71" spans="1:8" ht="18.75" x14ac:dyDescent="0.3">
      <c r="A71" s="86">
        <v>59</v>
      </c>
      <c r="B71" s="85"/>
      <c r="C71" s="117" t="s">
        <v>418</v>
      </c>
      <c r="D71" s="48"/>
      <c r="E71" s="49" t="s">
        <v>991</v>
      </c>
      <c r="F71" s="50"/>
      <c r="G71" s="130">
        <v>273</v>
      </c>
      <c r="H71" s="131">
        <v>1.05</v>
      </c>
    </row>
    <row r="72" spans="1:8" ht="18.75" x14ac:dyDescent="0.3">
      <c r="A72" s="86">
        <v>60</v>
      </c>
      <c r="B72" s="85"/>
      <c r="C72" s="117" t="s">
        <v>419</v>
      </c>
      <c r="D72" s="48"/>
      <c r="E72" s="49" t="s">
        <v>992</v>
      </c>
      <c r="F72" s="50"/>
      <c r="G72" s="130">
        <v>676</v>
      </c>
      <c r="H72" s="131">
        <v>2.6</v>
      </c>
    </row>
    <row r="73" spans="1:8" ht="18.75" x14ac:dyDescent="0.3">
      <c r="A73" s="86">
        <v>61</v>
      </c>
      <c r="B73" s="85"/>
      <c r="C73" s="117" t="s">
        <v>420</v>
      </c>
      <c r="D73" s="48"/>
      <c r="E73" s="49" t="s">
        <v>993</v>
      </c>
      <c r="F73" s="50"/>
      <c r="G73" s="130">
        <v>468</v>
      </c>
      <c r="H73" s="131">
        <v>1.8</v>
      </c>
    </row>
    <row r="74" spans="1:8" ht="44.25" customHeight="1" x14ac:dyDescent="0.3">
      <c r="A74" s="86">
        <v>62</v>
      </c>
      <c r="B74" s="85"/>
      <c r="C74" s="117" t="s">
        <v>421</v>
      </c>
      <c r="D74" s="48"/>
      <c r="E74" s="49" t="s">
        <v>994</v>
      </c>
      <c r="F74" s="50"/>
      <c r="G74" s="130">
        <v>325</v>
      </c>
      <c r="H74" s="131">
        <v>1.25</v>
      </c>
    </row>
    <row r="75" spans="1:8" ht="44.25" customHeight="1" x14ac:dyDescent="0.3">
      <c r="A75" s="86">
        <v>63</v>
      </c>
      <c r="B75" s="85"/>
      <c r="C75" s="117" t="s">
        <v>422</v>
      </c>
      <c r="D75" s="48"/>
      <c r="E75" s="49" t="s">
        <v>995</v>
      </c>
      <c r="F75" s="50"/>
      <c r="G75" s="130">
        <v>260</v>
      </c>
      <c r="H75" s="131">
        <v>1</v>
      </c>
    </row>
    <row r="76" spans="1:8" ht="18.75" x14ac:dyDescent="0.3">
      <c r="A76" s="86">
        <v>64</v>
      </c>
      <c r="B76" s="85"/>
      <c r="C76" s="117" t="s">
        <v>423</v>
      </c>
      <c r="D76" s="48"/>
      <c r="E76" s="49" t="s">
        <v>996</v>
      </c>
      <c r="F76" s="50"/>
      <c r="G76" s="130">
        <v>520</v>
      </c>
      <c r="H76" s="131">
        <v>2</v>
      </c>
    </row>
    <row r="77" spans="1:8" ht="18.75" x14ac:dyDescent="0.3">
      <c r="A77" s="86">
        <v>65</v>
      </c>
      <c r="B77" s="85"/>
      <c r="C77" s="117" t="s">
        <v>424</v>
      </c>
      <c r="D77" s="48"/>
      <c r="E77" s="49" t="s">
        <v>997</v>
      </c>
      <c r="F77" s="50"/>
      <c r="G77" s="130">
        <v>780</v>
      </c>
      <c r="H77" s="131">
        <v>3</v>
      </c>
    </row>
    <row r="78" spans="1:8" ht="18.75" x14ac:dyDescent="0.3">
      <c r="A78" s="86">
        <v>66</v>
      </c>
      <c r="B78" s="85"/>
      <c r="C78" s="117" t="s">
        <v>425</v>
      </c>
      <c r="D78" s="48"/>
      <c r="E78" s="49" t="s">
        <v>998</v>
      </c>
      <c r="F78" s="50"/>
      <c r="G78" s="130">
        <v>1053</v>
      </c>
      <c r="H78" s="131">
        <v>4.05</v>
      </c>
    </row>
    <row r="79" spans="1:8" ht="18.75" x14ac:dyDescent="0.3">
      <c r="A79" s="86">
        <v>67</v>
      </c>
      <c r="B79" s="85"/>
      <c r="C79" s="117" t="s">
        <v>426</v>
      </c>
      <c r="D79" s="48"/>
      <c r="E79" s="49" t="s">
        <v>999</v>
      </c>
      <c r="F79" s="50"/>
      <c r="G79" s="130">
        <v>585</v>
      </c>
      <c r="H79" s="131">
        <v>2.25</v>
      </c>
    </row>
    <row r="80" spans="1:8" ht="18.75" x14ac:dyDescent="0.3">
      <c r="A80" s="86">
        <v>68</v>
      </c>
      <c r="B80" s="85"/>
      <c r="C80" s="117" t="s">
        <v>427</v>
      </c>
      <c r="D80" s="48"/>
      <c r="E80" s="49" t="s">
        <v>1000</v>
      </c>
      <c r="F80" s="50"/>
      <c r="G80" s="130">
        <v>104</v>
      </c>
      <c r="H80" s="131">
        <v>0.4</v>
      </c>
    </row>
    <row r="81" spans="1:8" ht="18.75" x14ac:dyDescent="0.3">
      <c r="A81" s="86"/>
      <c r="B81" s="85"/>
      <c r="C81" s="117"/>
      <c r="D81" s="48"/>
      <c r="E81" s="83" t="s">
        <v>1001</v>
      </c>
      <c r="F81" s="50"/>
      <c r="G81" s="130"/>
      <c r="H81" s="131"/>
    </row>
    <row r="82" spans="1:8" ht="18.75" x14ac:dyDescent="0.3">
      <c r="A82" s="86">
        <v>69</v>
      </c>
      <c r="B82" s="85"/>
      <c r="C82" s="117" t="s">
        <v>428</v>
      </c>
      <c r="D82" s="48"/>
      <c r="E82" s="49" t="s">
        <v>1002</v>
      </c>
      <c r="F82" s="50"/>
      <c r="G82" s="130">
        <v>390</v>
      </c>
      <c r="H82" s="131">
        <v>1.5</v>
      </c>
    </row>
    <row r="83" spans="1:8" ht="18.75" x14ac:dyDescent="0.3">
      <c r="A83" s="86">
        <v>70</v>
      </c>
      <c r="B83" s="85"/>
      <c r="C83" s="117" t="s">
        <v>429</v>
      </c>
      <c r="D83" s="48"/>
      <c r="E83" s="49" t="s">
        <v>1003</v>
      </c>
      <c r="F83" s="50"/>
      <c r="G83" s="130">
        <v>260</v>
      </c>
      <c r="H83" s="131">
        <v>1</v>
      </c>
    </row>
    <row r="84" spans="1:8" ht="18.75" x14ac:dyDescent="0.3">
      <c r="A84" s="86">
        <v>71</v>
      </c>
      <c r="B84" s="85"/>
      <c r="C84" s="117" t="s">
        <v>430</v>
      </c>
      <c r="D84" s="48"/>
      <c r="E84" s="49" t="s">
        <v>1004</v>
      </c>
      <c r="F84" s="50"/>
      <c r="G84" s="130">
        <v>260</v>
      </c>
      <c r="H84" s="131">
        <v>1</v>
      </c>
    </row>
    <row r="85" spans="1:8" ht="18.75" x14ac:dyDescent="0.3">
      <c r="A85" s="86">
        <v>72</v>
      </c>
      <c r="B85" s="85"/>
      <c r="C85" s="117" t="s">
        <v>431</v>
      </c>
      <c r="D85" s="48"/>
      <c r="E85" s="49" t="s">
        <v>1005</v>
      </c>
      <c r="F85" s="50"/>
      <c r="G85" s="130">
        <v>195</v>
      </c>
      <c r="H85" s="131">
        <v>0.75</v>
      </c>
    </row>
    <row r="86" spans="1:8" ht="33.75" x14ac:dyDescent="0.3">
      <c r="A86" s="86">
        <v>73</v>
      </c>
      <c r="B86" s="85"/>
      <c r="C86" s="117" t="s">
        <v>432</v>
      </c>
      <c r="D86" s="48"/>
      <c r="E86" s="49" t="s">
        <v>1006</v>
      </c>
      <c r="F86" s="50"/>
      <c r="G86" s="130">
        <v>520</v>
      </c>
      <c r="H86" s="131">
        <v>2</v>
      </c>
    </row>
    <row r="87" spans="1:8" ht="18.75" x14ac:dyDescent="0.3">
      <c r="A87" s="86">
        <v>74</v>
      </c>
      <c r="B87" s="85"/>
      <c r="C87" s="117" t="s">
        <v>433</v>
      </c>
      <c r="D87" s="48"/>
      <c r="E87" s="49" t="s">
        <v>1007</v>
      </c>
      <c r="F87" s="50"/>
      <c r="G87" s="130">
        <v>520</v>
      </c>
      <c r="H87" s="131">
        <v>2</v>
      </c>
    </row>
    <row r="88" spans="1:8" ht="18.75" x14ac:dyDescent="0.3">
      <c r="A88" s="86">
        <v>75</v>
      </c>
      <c r="B88" s="85"/>
      <c r="C88" s="117" t="s">
        <v>434</v>
      </c>
      <c r="D88" s="48"/>
      <c r="E88" s="49" t="s">
        <v>1008</v>
      </c>
      <c r="F88" s="50"/>
      <c r="G88" s="130">
        <v>83.2</v>
      </c>
      <c r="H88" s="131">
        <v>0.32</v>
      </c>
    </row>
    <row r="89" spans="1:8" ht="18.75" x14ac:dyDescent="0.3">
      <c r="A89" s="86">
        <v>76</v>
      </c>
      <c r="B89" s="85"/>
      <c r="C89" s="117" t="s">
        <v>435</v>
      </c>
      <c r="D89" s="48"/>
      <c r="E89" s="49" t="s">
        <v>1009</v>
      </c>
      <c r="F89" s="50"/>
      <c r="G89" s="130">
        <v>117</v>
      </c>
      <c r="H89" s="131">
        <v>0.45</v>
      </c>
    </row>
    <row r="90" spans="1:8" ht="18.75" x14ac:dyDescent="0.3">
      <c r="A90" s="86">
        <v>77</v>
      </c>
      <c r="B90" s="85"/>
      <c r="C90" s="117" t="s">
        <v>436</v>
      </c>
      <c r="D90" s="48"/>
      <c r="E90" s="49" t="s">
        <v>1010</v>
      </c>
      <c r="F90" s="50"/>
      <c r="G90" s="130">
        <v>65</v>
      </c>
      <c r="H90" s="131">
        <v>0.25</v>
      </c>
    </row>
    <row r="91" spans="1:8" ht="18.75" x14ac:dyDescent="0.3">
      <c r="A91" s="86">
        <v>78</v>
      </c>
      <c r="B91" s="85"/>
      <c r="C91" s="117" t="s">
        <v>437</v>
      </c>
      <c r="D91" s="48"/>
      <c r="E91" s="49" t="s">
        <v>1011</v>
      </c>
      <c r="F91" s="50"/>
      <c r="G91" s="130">
        <v>1118</v>
      </c>
      <c r="H91" s="131">
        <v>4.3</v>
      </c>
    </row>
    <row r="92" spans="1:8" ht="18.75" x14ac:dyDescent="0.3">
      <c r="A92" s="86">
        <v>79</v>
      </c>
      <c r="B92" s="85"/>
      <c r="C92" s="117" t="s">
        <v>438</v>
      </c>
      <c r="D92" s="48"/>
      <c r="E92" s="49" t="s">
        <v>1012</v>
      </c>
      <c r="F92" s="50"/>
      <c r="G92" s="130">
        <v>169</v>
      </c>
      <c r="H92" s="131">
        <v>0.65</v>
      </c>
    </row>
    <row r="93" spans="1:8" ht="18.75" x14ac:dyDescent="0.3">
      <c r="A93" s="86">
        <v>80</v>
      </c>
      <c r="B93" s="85"/>
      <c r="C93" s="117" t="s">
        <v>439</v>
      </c>
      <c r="D93" s="48"/>
      <c r="E93" s="49" t="s">
        <v>1013</v>
      </c>
      <c r="F93" s="50"/>
      <c r="G93" s="130">
        <v>78</v>
      </c>
      <c r="H93" s="131">
        <v>0.3</v>
      </c>
    </row>
    <row r="94" spans="1:8" ht="18.75" x14ac:dyDescent="0.3">
      <c r="A94" s="86">
        <v>81</v>
      </c>
      <c r="B94" s="85"/>
      <c r="C94" s="117" t="s">
        <v>440</v>
      </c>
      <c r="D94" s="48"/>
      <c r="E94" s="49" t="s">
        <v>1014</v>
      </c>
      <c r="F94" s="50"/>
      <c r="G94" s="130">
        <v>1040</v>
      </c>
      <c r="H94" s="131">
        <v>4</v>
      </c>
    </row>
    <row r="95" spans="1:8" ht="18.75" x14ac:dyDescent="0.3">
      <c r="A95" s="86">
        <v>82</v>
      </c>
      <c r="B95" s="85"/>
      <c r="C95" s="117" t="s">
        <v>441</v>
      </c>
      <c r="D95" s="48"/>
      <c r="E95" s="49" t="s">
        <v>1015</v>
      </c>
      <c r="F95" s="50"/>
      <c r="G95" s="130">
        <v>371.8</v>
      </c>
      <c r="H95" s="131">
        <v>1.43</v>
      </c>
    </row>
    <row r="96" spans="1:8" ht="18.75" x14ac:dyDescent="0.3">
      <c r="A96" s="86">
        <v>83</v>
      </c>
      <c r="B96" s="85"/>
      <c r="C96" s="117" t="s">
        <v>442</v>
      </c>
      <c r="D96" s="48"/>
      <c r="E96" s="49" t="s">
        <v>1016</v>
      </c>
      <c r="F96" s="50"/>
      <c r="G96" s="130">
        <v>390</v>
      </c>
      <c r="H96" s="131">
        <v>1.5</v>
      </c>
    </row>
    <row r="97" spans="1:8" ht="18.75" x14ac:dyDescent="0.3">
      <c r="A97" s="86">
        <v>84</v>
      </c>
      <c r="B97" s="85"/>
      <c r="C97" s="117" t="s">
        <v>443</v>
      </c>
      <c r="D97" s="48"/>
      <c r="E97" s="49" t="s">
        <v>1017</v>
      </c>
      <c r="F97" s="50"/>
      <c r="G97" s="130">
        <v>39</v>
      </c>
      <c r="H97" s="131">
        <v>0.15</v>
      </c>
    </row>
    <row r="98" spans="1:8" ht="44.25" customHeight="1" x14ac:dyDescent="0.3">
      <c r="A98" s="86">
        <v>85</v>
      </c>
      <c r="B98" s="85"/>
      <c r="C98" s="117" t="s">
        <v>444</v>
      </c>
      <c r="D98" s="48"/>
      <c r="E98" s="49" t="s">
        <v>1018</v>
      </c>
      <c r="F98" s="50"/>
      <c r="G98" s="130">
        <v>52</v>
      </c>
      <c r="H98" s="131">
        <v>0.2</v>
      </c>
    </row>
    <row r="99" spans="1:8" ht="18.75" x14ac:dyDescent="0.3">
      <c r="A99" s="86"/>
      <c r="B99" s="85"/>
      <c r="C99" s="117"/>
      <c r="D99" s="48"/>
      <c r="E99" s="49" t="s">
        <v>1091</v>
      </c>
      <c r="F99" s="50"/>
      <c r="G99" s="130"/>
      <c r="H99" s="131"/>
    </row>
    <row r="100" spans="1:8" ht="18.75" x14ac:dyDescent="0.3">
      <c r="A100" s="86">
        <v>86</v>
      </c>
      <c r="B100" s="85"/>
      <c r="C100" s="117" t="s">
        <v>445</v>
      </c>
      <c r="D100" s="48"/>
      <c r="E100" s="49" t="s">
        <v>1019</v>
      </c>
      <c r="F100" s="50"/>
      <c r="G100" s="130">
        <v>416</v>
      </c>
      <c r="H100" s="131">
        <v>1.6</v>
      </c>
    </row>
    <row r="101" spans="1:8" ht="18.75" x14ac:dyDescent="0.3">
      <c r="A101" s="86">
        <v>87</v>
      </c>
      <c r="B101" s="85"/>
      <c r="C101" s="117" t="s">
        <v>446</v>
      </c>
      <c r="D101" s="48"/>
      <c r="E101" s="49" t="s">
        <v>1020</v>
      </c>
      <c r="F101" s="50"/>
      <c r="G101" s="130">
        <v>306.8</v>
      </c>
      <c r="H101" s="131">
        <v>1.18</v>
      </c>
    </row>
    <row r="102" spans="1:8" ht="18.75" x14ac:dyDescent="0.3">
      <c r="A102" s="86">
        <v>88</v>
      </c>
      <c r="B102" s="85"/>
      <c r="C102" s="117" t="s">
        <v>447</v>
      </c>
      <c r="D102" s="48"/>
      <c r="E102" s="49" t="s">
        <v>1021</v>
      </c>
      <c r="F102" s="50"/>
      <c r="G102" s="130">
        <v>416</v>
      </c>
      <c r="H102" s="131">
        <v>1.6</v>
      </c>
    </row>
    <row r="103" spans="1:8" ht="18.75" x14ac:dyDescent="0.3">
      <c r="A103" s="86">
        <v>89</v>
      </c>
      <c r="B103" s="85"/>
      <c r="C103" s="117" t="s">
        <v>448</v>
      </c>
      <c r="D103" s="48"/>
      <c r="E103" s="49" t="s">
        <v>1022</v>
      </c>
      <c r="F103" s="50"/>
      <c r="G103" s="130">
        <v>306.8</v>
      </c>
      <c r="H103" s="131">
        <v>1.18</v>
      </c>
    </row>
    <row r="104" spans="1:8" ht="18.75" x14ac:dyDescent="0.3">
      <c r="A104" s="86">
        <v>90</v>
      </c>
      <c r="B104" s="85"/>
      <c r="C104" s="117" t="s">
        <v>449</v>
      </c>
      <c r="D104" s="48"/>
      <c r="E104" s="49" t="s">
        <v>1023</v>
      </c>
      <c r="F104" s="50"/>
      <c r="G104" s="130">
        <v>408.2</v>
      </c>
      <c r="H104" s="131">
        <v>1.57</v>
      </c>
    </row>
    <row r="105" spans="1:8" ht="18.75" x14ac:dyDescent="0.3">
      <c r="A105" s="86">
        <v>91</v>
      </c>
      <c r="B105" s="85"/>
      <c r="C105" s="117" t="s">
        <v>450</v>
      </c>
      <c r="D105" s="48"/>
      <c r="E105" s="49" t="s">
        <v>1024</v>
      </c>
      <c r="F105" s="50"/>
      <c r="G105" s="130">
        <v>507</v>
      </c>
      <c r="H105" s="131">
        <v>1.95</v>
      </c>
    </row>
    <row r="106" spans="1:8" ht="18.75" x14ac:dyDescent="0.3">
      <c r="A106" s="86">
        <v>92</v>
      </c>
      <c r="B106" s="85"/>
      <c r="C106" s="117" t="s">
        <v>451</v>
      </c>
      <c r="D106" s="48"/>
      <c r="E106" s="49" t="s">
        <v>1025</v>
      </c>
      <c r="F106" s="50"/>
      <c r="G106" s="130">
        <v>356.2</v>
      </c>
      <c r="H106" s="131">
        <v>1.37</v>
      </c>
    </row>
    <row r="107" spans="1:8" ht="18.75" x14ac:dyDescent="0.3">
      <c r="A107" s="86">
        <v>93</v>
      </c>
      <c r="B107" s="85"/>
      <c r="C107" s="117" t="s">
        <v>452</v>
      </c>
      <c r="D107" s="48"/>
      <c r="E107" s="49" t="s">
        <v>1026</v>
      </c>
      <c r="F107" s="50"/>
      <c r="G107" s="130">
        <v>325</v>
      </c>
      <c r="H107" s="131">
        <v>1.25</v>
      </c>
    </row>
    <row r="108" spans="1:8" ht="33.75" x14ac:dyDescent="0.3">
      <c r="A108" s="86">
        <v>94</v>
      </c>
      <c r="B108" s="85"/>
      <c r="C108" s="117" t="s">
        <v>453</v>
      </c>
      <c r="D108" s="48"/>
      <c r="E108" s="49" t="s">
        <v>1027</v>
      </c>
      <c r="F108" s="50"/>
      <c r="G108" s="130">
        <v>338</v>
      </c>
      <c r="H108" s="131">
        <v>1.3</v>
      </c>
    </row>
    <row r="109" spans="1:8" ht="18.75" x14ac:dyDescent="0.3">
      <c r="A109" s="86">
        <v>95</v>
      </c>
      <c r="B109" s="85"/>
      <c r="C109" s="117" t="s">
        <v>454</v>
      </c>
      <c r="D109" s="48"/>
      <c r="E109" s="49" t="s">
        <v>1028</v>
      </c>
      <c r="F109" s="50"/>
      <c r="G109" s="130">
        <v>325</v>
      </c>
      <c r="H109" s="131">
        <v>1.25</v>
      </c>
    </row>
    <row r="110" spans="1:8" ht="18.75" x14ac:dyDescent="0.3">
      <c r="A110" s="86">
        <v>96</v>
      </c>
      <c r="B110" s="85"/>
      <c r="C110" s="117" t="s">
        <v>455</v>
      </c>
      <c r="D110" s="48"/>
      <c r="E110" s="49" t="s">
        <v>1029</v>
      </c>
      <c r="F110" s="50"/>
      <c r="G110" s="130">
        <v>338</v>
      </c>
      <c r="H110" s="131">
        <v>1.3</v>
      </c>
    </row>
    <row r="111" spans="1:8" ht="18.75" x14ac:dyDescent="0.3">
      <c r="A111" s="86">
        <v>97</v>
      </c>
      <c r="B111" s="85"/>
      <c r="C111" s="117" t="s">
        <v>456</v>
      </c>
      <c r="D111" s="48"/>
      <c r="E111" s="49" t="s">
        <v>1030</v>
      </c>
      <c r="F111" s="50"/>
      <c r="G111" s="130">
        <v>65</v>
      </c>
      <c r="H111" s="131">
        <v>0.25</v>
      </c>
    </row>
    <row r="112" spans="1:8" ht="18.75" x14ac:dyDescent="0.3">
      <c r="A112" s="86">
        <v>98</v>
      </c>
      <c r="B112" s="85"/>
      <c r="C112" s="117" t="s">
        <v>457</v>
      </c>
      <c r="D112" s="48"/>
      <c r="E112" s="49" t="s">
        <v>1031</v>
      </c>
      <c r="F112" s="50"/>
      <c r="G112" s="130">
        <v>104</v>
      </c>
      <c r="H112" s="131">
        <v>0.4</v>
      </c>
    </row>
    <row r="113" spans="1:8" ht="18.75" x14ac:dyDescent="0.3">
      <c r="A113" s="86">
        <v>99</v>
      </c>
      <c r="B113" s="85"/>
      <c r="C113" s="117" t="s">
        <v>458</v>
      </c>
      <c r="D113" s="48"/>
      <c r="E113" s="49" t="s">
        <v>1032</v>
      </c>
      <c r="F113" s="50"/>
      <c r="G113" s="130">
        <v>117</v>
      </c>
      <c r="H113" s="131">
        <v>0.45</v>
      </c>
    </row>
    <row r="114" spans="1:8" ht="18.75" x14ac:dyDescent="0.3">
      <c r="A114" s="86">
        <v>100</v>
      </c>
      <c r="B114" s="85"/>
      <c r="C114" s="117" t="s">
        <v>459</v>
      </c>
      <c r="D114" s="48"/>
      <c r="E114" s="49" t="s">
        <v>1033</v>
      </c>
      <c r="F114" s="50"/>
      <c r="G114" s="130">
        <v>182</v>
      </c>
      <c r="H114" s="131">
        <v>0.7</v>
      </c>
    </row>
    <row r="115" spans="1:8" ht="18.75" x14ac:dyDescent="0.3">
      <c r="A115" s="86">
        <v>101</v>
      </c>
      <c r="B115" s="85"/>
      <c r="C115" s="117" t="s">
        <v>460</v>
      </c>
      <c r="D115" s="48"/>
      <c r="E115" s="49" t="s">
        <v>1034</v>
      </c>
      <c r="F115" s="50"/>
      <c r="G115" s="130">
        <v>91</v>
      </c>
      <c r="H115" s="131">
        <v>0.35</v>
      </c>
    </row>
    <row r="116" spans="1:8" ht="44.25" customHeight="1" x14ac:dyDescent="0.3">
      <c r="A116" s="86">
        <v>102</v>
      </c>
      <c r="B116" s="85"/>
      <c r="C116" s="117" t="s">
        <v>461</v>
      </c>
      <c r="D116" s="48"/>
      <c r="E116" s="49" t="s">
        <v>1035</v>
      </c>
      <c r="F116" s="50"/>
      <c r="G116" s="130">
        <v>325</v>
      </c>
      <c r="H116" s="131">
        <v>1.25</v>
      </c>
    </row>
    <row r="117" spans="1:8" ht="44.25" customHeight="1" x14ac:dyDescent="0.3">
      <c r="A117" s="86">
        <v>103</v>
      </c>
      <c r="B117" s="85"/>
      <c r="C117" s="117" t="s">
        <v>462</v>
      </c>
      <c r="D117" s="48"/>
      <c r="E117" s="49" t="s">
        <v>1036</v>
      </c>
      <c r="F117" s="50"/>
      <c r="G117" s="130">
        <v>507</v>
      </c>
      <c r="H117" s="131">
        <v>1.95</v>
      </c>
    </row>
    <row r="118" spans="1:8" ht="44.25" customHeight="1" x14ac:dyDescent="0.3">
      <c r="A118" s="86">
        <v>104</v>
      </c>
      <c r="B118" s="85"/>
      <c r="C118" s="117" t="s">
        <v>463</v>
      </c>
      <c r="D118" s="48"/>
      <c r="E118" s="49" t="s">
        <v>1037</v>
      </c>
      <c r="F118" s="50"/>
      <c r="G118" s="130">
        <v>481</v>
      </c>
      <c r="H118" s="131">
        <v>1.85</v>
      </c>
    </row>
    <row r="119" spans="1:8" ht="44.25" customHeight="1" x14ac:dyDescent="0.3">
      <c r="A119" s="86">
        <v>105</v>
      </c>
      <c r="B119" s="85"/>
      <c r="C119" s="117" t="s">
        <v>464</v>
      </c>
      <c r="D119" s="48"/>
      <c r="E119" s="49" t="s">
        <v>1038</v>
      </c>
      <c r="F119" s="50"/>
      <c r="G119" s="130">
        <v>650</v>
      </c>
      <c r="H119" s="131">
        <v>2.5</v>
      </c>
    </row>
    <row r="120" spans="1:8" ht="44.25" customHeight="1" x14ac:dyDescent="0.3">
      <c r="A120" s="86">
        <v>106</v>
      </c>
      <c r="B120" s="85"/>
      <c r="C120" s="117" t="s">
        <v>465</v>
      </c>
      <c r="D120" s="48"/>
      <c r="E120" s="49" t="s">
        <v>1039</v>
      </c>
      <c r="F120" s="50"/>
      <c r="G120" s="130">
        <v>637</v>
      </c>
      <c r="H120" s="131">
        <v>2.4500000000000002</v>
      </c>
    </row>
    <row r="121" spans="1:8" ht="44.25" customHeight="1" x14ac:dyDescent="0.3">
      <c r="A121" s="86">
        <v>107</v>
      </c>
      <c r="B121" s="85"/>
      <c r="C121" s="117" t="s">
        <v>466</v>
      </c>
      <c r="D121" s="48"/>
      <c r="E121" s="49" t="s">
        <v>1040</v>
      </c>
      <c r="F121" s="50"/>
      <c r="G121" s="130">
        <v>845</v>
      </c>
      <c r="H121" s="131">
        <v>3.25</v>
      </c>
    </row>
    <row r="122" spans="1:8" ht="18.75" x14ac:dyDescent="0.3">
      <c r="A122" s="86">
        <v>108</v>
      </c>
      <c r="B122" s="85"/>
      <c r="C122" s="117" t="s">
        <v>467</v>
      </c>
      <c r="D122" s="48"/>
      <c r="E122" s="49" t="s">
        <v>1041</v>
      </c>
      <c r="F122" s="50"/>
      <c r="G122" s="130">
        <v>507</v>
      </c>
      <c r="H122" s="131">
        <v>1.95</v>
      </c>
    </row>
    <row r="123" spans="1:8" ht="18.75" x14ac:dyDescent="0.3">
      <c r="A123" s="86">
        <v>109</v>
      </c>
      <c r="B123" s="85"/>
      <c r="C123" s="117" t="s">
        <v>468</v>
      </c>
      <c r="D123" s="48"/>
      <c r="E123" s="49" t="s">
        <v>1042</v>
      </c>
      <c r="F123" s="50"/>
      <c r="G123" s="130">
        <v>605.79999999999995</v>
      </c>
      <c r="H123" s="131">
        <v>2.33</v>
      </c>
    </row>
    <row r="124" spans="1:8" ht="18.75" x14ac:dyDescent="0.3">
      <c r="A124" s="86">
        <v>110</v>
      </c>
      <c r="B124" s="85"/>
      <c r="C124" s="117" t="s">
        <v>469</v>
      </c>
      <c r="D124" s="48"/>
      <c r="E124" s="49" t="s">
        <v>1043</v>
      </c>
      <c r="F124" s="50"/>
      <c r="G124" s="130">
        <v>403</v>
      </c>
      <c r="H124" s="131">
        <v>1.55</v>
      </c>
    </row>
    <row r="125" spans="1:8" ht="18.75" x14ac:dyDescent="0.3">
      <c r="A125" s="86">
        <v>111</v>
      </c>
      <c r="B125" s="85"/>
      <c r="C125" s="117" t="s">
        <v>470</v>
      </c>
      <c r="D125" s="48"/>
      <c r="E125" s="49" t="s">
        <v>1044</v>
      </c>
      <c r="F125" s="50"/>
      <c r="G125" s="130">
        <v>65</v>
      </c>
      <c r="H125" s="131">
        <v>0.25</v>
      </c>
    </row>
    <row r="126" spans="1:8" ht="18.75" x14ac:dyDescent="0.3">
      <c r="A126" s="86">
        <v>112</v>
      </c>
      <c r="B126" s="85"/>
      <c r="C126" s="117" t="s">
        <v>471</v>
      </c>
      <c r="D126" s="48"/>
      <c r="E126" s="49" t="s">
        <v>1045</v>
      </c>
      <c r="F126" s="50"/>
      <c r="G126" s="130">
        <v>130</v>
      </c>
      <c r="H126" s="131">
        <v>0.5</v>
      </c>
    </row>
    <row r="127" spans="1:8" ht="18.75" x14ac:dyDescent="0.3">
      <c r="A127" s="86">
        <v>113</v>
      </c>
      <c r="B127" s="85"/>
      <c r="C127" s="117" t="s">
        <v>472</v>
      </c>
      <c r="D127" s="48"/>
      <c r="E127" s="49" t="s">
        <v>1046</v>
      </c>
      <c r="F127" s="50"/>
      <c r="G127" s="130">
        <v>260</v>
      </c>
      <c r="H127" s="131">
        <v>1</v>
      </c>
    </row>
    <row r="128" spans="1:8" ht="18.75" x14ac:dyDescent="0.3">
      <c r="A128" s="86">
        <v>114</v>
      </c>
      <c r="B128" s="85"/>
      <c r="C128" s="117" t="s">
        <v>473</v>
      </c>
      <c r="D128" s="48"/>
      <c r="E128" s="49" t="s">
        <v>1047</v>
      </c>
      <c r="F128" s="50"/>
      <c r="G128" s="130">
        <v>65</v>
      </c>
      <c r="H128" s="131">
        <v>0.25</v>
      </c>
    </row>
    <row r="129" spans="1:8" ht="18.75" x14ac:dyDescent="0.3">
      <c r="A129" s="86">
        <v>115</v>
      </c>
      <c r="B129" s="85"/>
      <c r="C129" s="117" t="s">
        <v>474</v>
      </c>
      <c r="D129" s="48"/>
      <c r="E129" s="49" t="s">
        <v>1048</v>
      </c>
      <c r="F129" s="50"/>
      <c r="G129" s="130">
        <v>65</v>
      </c>
      <c r="H129" s="131">
        <v>0.25</v>
      </c>
    </row>
    <row r="130" spans="1:8" ht="44.25" customHeight="1" x14ac:dyDescent="0.3">
      <c r="A130" s="86">
        <v>116</v>
      </c>
      <c r="B130" s="85"/>
      <c r="C130" s="117" t="s">
        <v>475</v>
      </c>
      <c r="D130" s="48"/>
      <c r="E130" s="49" t="s">
        <v>1049</v>
      </c>
      <c r="F130" s="50"/>
      <c r="G130" s="130">
        <v>871</v>
      </c>
      <c r="H130" s="131">
        <v>3.35</v>
      </c>
    </row>
    <row r="131" spans="1:8" ht="44.25" customHeight="1" x14ac:dyDescent="0.3">
      <c r="A131" s="86">
        <v>117</v>
      </c>
      <c r="B131" s="85"/>
      <c r="C131" s="117" t="s">
        <v>476</v>
      </c>
      <c r="D131" s="48"/>
      <c r="E131" s="49" t="s">
        <v>1050</v>
      </c>
      <c r="F131" s="50"/>
      <c r="G131" s="130">
        <v>975</v>
      </c>
      <c r="H131" s="131">
        <v>3.75</v>
      </c>
    </row>
    <row r="132" spans="1:8" ht="44.25" customHeight="1" x14ac:dyDescent="0.3">
      <c r="A132" s="86">
        <v>118</v>
      </c>
      <c r="B132" s="85"/>
      <c r="C132" s="117" t="s">
        <v>477</v>
      </c>
      <c r="D132" s="48"/>
      <c r="E132" s="49" t="s">
        <v>1051</v>
      </c>
      <c r="F132" s="50"/>
      <c r="G132" s="130">
        <v>1430</v>
      </c>
      <c r="H132" s="131">
        <v>5.5</v>
      </c>
    </row>
    <row r="133" spans="1:8" ht="44.25" customHeight="1" x14ac:dyDescent="0.3">
      <c r="A133" s="86">
        <v>119</v>
      </c>
      <c r="B133" s="85"/>
      <c r="C133" s="117" t="s">
        <v>478</v>
      </c>
      <c r="D133" s="48"/>
      <c r="E133" s="49" t="s">
        <v>1052</v>
      </c>
      <c r="F133" s="50"/>
      <c r="G133" s="130">
        <v>1040</v>
      </c>
      <c r="H133" s="131">
        <v>4</v>
      </c>
    </row>
    <row r="134" spans="1:8" ht="44.25" customHeight="1" x14ac:dyDescent="0.3">
      <c r="A134" s="86">
        <v>120</v>
      </c>
      <c r="B134" s="85"/>
      <c r="C134" s="117" t="s">
        <v>479</v>
      </c>
      <c r="D134" s="48"/>
      <c r="E134" s="49" t="s">
        <v>1053</v>
      </c>
      <c r="F134" s="50"/>
      <c r="G134" s="130">
        <v>1170</v>
      </c>
      <c r="H134" s="131">
        <v>4.5</v>
      </c>
    </row>
    <row r="135" spans="1:8" ht="44.25" customHeight="1" x14ac:dyDescent="0.3">
      <c r="A135" s="86">
        <v>121</v>
      </c>
      <c r="B135" s="85"/>
      <c r="C135" s="117" t="s">
        <v>480</v>
      </c>
      <c r="D135" s="48"/>
      <c r="E135" s="49" t="s">
        <v>1054</v>
      </c>
      <c r="F135" s="50"/>
      <c r="G135" s="130">
        <v>1690</v>
      </c>
      <c r="H135" s="131">
        <v>6.5</v>
      </c>
    </row>
    <row r="136" spans="1:8" ht="18.75" x14ac:dyDescent="0.3">
      <c r="A136" s="86">
        <v>122</v>
      </c>
      <c r="B136" s="85"/>
      <c r="C136" s="117" t="s">
        <v>481</v>
      </c>
      <c r="D136" s="48"/>
      <c r="E136" s="49" t="s">
        <v>1055</v>
      </c>
      <c r="F136" s="50"/>
      <c r="G136" s="130">
        <v>130</v>
      </c>
      <c r="H136" s="131">
        <v>0.5</v>
      </c>
    </row>
    <row r="137" spans="1:8" ht="18.75" x14ac:dyDescent="0.3">
      <c r="A137" s="86">
        <v>123</v>
      </c>
      <c r="B137" s="85"/>
      <c r="C137" s="117" t="s">
        <v>482</v>
      </c>
      <c r="D137" s="48"/>
      <c r="E137" s="49" t="s">
        <v>1056</v>
      </c>
      <c r="F137" s="50"/>
      <c r="G137" s="130">
        <v>520</v>
      </c>
      <c r="H137" s="131">
        <v>2</v>
      </c>
    </row>
    <row r="138" spans="1:8" ht="18.75" x14ac:dyDescent="0.3">
      <c r="A138" s="86">
        <v>124</v>
      </c>
      <c r="B138" s="85"/>
      <c r="C138" s="117" t="s">
        <v>483</v>
      </c>
      <c r="D138" s="48"/>
      <c r="E138" s="49" t="s">
        <v>1057</v>
      </c>
      <c r="F138" s="50"/>
      <c r="G138" s="130">
        <v>299</v>
      </c>
      <c r="H138" s="131">
        <v>1.1499999999999999</v>
      </c>
    </row>
    <row r="139" spans="1:8" ht="18.75" x14ac:dyDescent="0.3">
      <c r="A139" s="86">
        <v>125</v>
      </c>
      <c r="B139" s="85"/>
      <c r="C139" s="117" t="s">
        <v>484</v>
      </c>
      <c r="D139" s="48"/>
      <c r="E139" s="49" t="s">
        <v>1058</v>
      </c>
      <c r="F139" s="50"/>
      <c r="G139" s="130">
        <v>299</v>
      </c>
      <c r="H139" s="131">
        <v>1.1499999999999999</v>
      </c>
    </row>
    <row r="140" spans="1:8" ht="44.25" customHeight="1" x14ac:dyDescent="0.3">
      <c r="A140" s="86">
        <v>126</v>
      </c>
      <c r="B140" s="85"/>
      <c r="C140" s="117" t="s">
        <v>485</v>
      </c>
      <c r="D140" s="48"/>
      <c r="E140" s="49" t="s">
        <v>1059</v>
      </c>
      <c r="F140" s="50"/>
      <c r="G140" s="130">
        <v>468</v>
      </c>
      <c r="H140" s="131">
        <v>1.8</v>
      </c>
    </row>
    <row r="141" spans="1:8" ht="18.75" x14ac:dyDescent="0.3">
      <c r="A141" s="86">
        <v>127</v>
      </c>
      <c r="B141" s="85"/>
      <c r="C141" s="117" t="s">
        <v>486</v>
      </c>
      <c r="D141" s="48"/>
      <c r="E141" s="49" t="s">
        <v>1060</v>
      </c>
      <c r="F141" s="50"/>
      <c r="G141" s="130">
        <v>52</v>
      </c>
      <c r="H141" s="131">
        <v>0.2</v>
      </c>
    </row>
    <row r="142" spans="1:8" ht="18.75" x14ac:dyDescent="0.3">
      <c r="A142" s="86">
        <v>128</v>
      </c>
      <c r="B142" s="85"/>
      <c r="C142" s="117" t="s">
        <v>487</v>
      </c>
      <c r="D142" s="48"/>
      <c r="E142" s="49" t="s">
        <v>1061</v>
      </c>
      <c r="F142" s="50"/>
      <c r="G142" s="130">
        <v>117</v>
      </c>
      <c r="H142" s="131">
        <v>0.45</v>
      </c>
    </row>
    <row r="143" spans="1:8" ht="33.75" x14ac:dyDescent="0.3">
      <c r="A143" s="86">
        <v>129</v>
      </c>
      <c r="B143" s="85"/>
      <c r="C143" s="117" t="s">
        <v>488</v>
      </c>
      <c r="D143" s="48"/>
      <c r="E143" s="49" t="s">
        <v>1062</v>
      </c>
      <c r="F143" s="50"/>
      <c r="G143" s="130">
        <v>234</v>
      </c>
      <c r="H143" s="131">
        <v>0.9</v>
      </c>
    </row>
    <row r="144" spans="1:8" ht="44.25" customHeight="1" x14ac:dyDescent="0.3">
      <c r="A144" s="86">
        <v>130</v>
      </c>
      <c r="B144" s="85"/>
      <c r="C144" s="117" t="s">
        <v>489</v>
      </c>
      <c r="D144" s="48"/>
      <c r="E144" s="49" t="s">
        <v>1063</v>
      </c>
      <c r="F144" s="50"/>
      <c r="G144" s="130">
        <v>442</v>
      </c>
      <c r="H144" s="131">
        <v>1.7</v>
      </c>
    </row>
    <row r="145" spans="1:8" ht="44.25" customHeight="1" x14ac:dyDescent="0.3">
      <c r="A145" s="86">
        <v>131</v>
      </c>
      <c r="B145" s="85"/>
      <c r="C145" s="117" t="s">
        <v>490</v>
      </c>
      <c r="D145" s="48"/>
      <c r="E145" s="49" t="s">
        <v>1064</v>
      </c>
      <c r="F145" s="50"/>
      <c r="G145" s="130">
        <v>104</v>
      </c>
      <c r="H145" s="131">
        <v>0.4</v>
      </c>
    </row>
    <row r="146" spans="1:8" ht="18.75" x14ac:dyDescent="0.3">
      <c r="A146" s="86">
        <v>132</v>
      </c>
      <c r="B146" s="85"/>
      <c r="C146" s="117" t="s">
        <v>491</v>
      </c>
      <c r="D146" s="48"/>
      <c r="E146" s="49" t="s">
        <v>1065</v>
      </c>
      <c r="F146" s="50"/>
      <c r="G146" s="130">
        <v>1040</v>
      </c>
      <c r="H146" s="131">
        <v>4</v>
      </c>
    </row>
    <row r="147" spans="1:8" ht="18.75" x14ac:dyDescent="0.3">
      <c r="A147" s="86">
        <v>133</v>
      </c>
      <c r="B147" s="85"/>
      <c r="C147" s="117" t="s">
        <v>492</v>
      </c>
      <c r="D147" s="48"/>
      <c r="E147" s="49" t="s">
        <v>1066</v>
      </c>
      <c r="F147" s="50"/>
      <c r="G147" s="130">
        <v>260</v>
      </c>
      <c r="H147" s="131">
        <v>1</v>
      </c>
    </row>
    <row r="148" spans="1:8" ht="18.75" x14ac:dyDescent="0.3">
      <c r="A148" s="86">
        <v>134</v>
      </c>
      <c r="B148" s="85"/>
      <c r="C148" s="117" t="s">
        <v>493</v>
      </c>
      <c r="D148" s="48"/>
      <c r="E148" s="49" t="s">
        <v>1067</v>
      </c>
      <c r="F148" s="50"/>
      <c r="G148" s="130">
        <v>195</v>
      </c>
      <c r="H148" s="131">
        <v>0.75</v>
      </c>
    </row>
    <row r="149" spans="1:8" ht="44.25" customHeight="1" x14ac:dyDescent="0.3">
      <c r="A149" s="86">
        <v>135</v>
      </c>
      <c r="B149" s="85"/>
      <c r="C149" s="117" t="s">
        <v>494</v>
      </c>
      <c r="D149" s="48"/>
      <c r="E149" s="49" t="s">
        <v>1068</v>
      </c>
      <c r="F149" s="50"/>
      <c r="G149" s="130">
        <v>1469</v>
      </c>
      <c r="H149" s="131">
        <v>5.65</v>
      </c>
    </row>
    <row r="150" spans="1:8" ht="54.75" customHeight="1" x14ac:dyDescent="0.3">
      <c r="A150" s="86">
        <v>136</v>
      </c>
      <c r="B150" s="85"/>
      <c r="C150" s="117" t="s">
        <v>495</v>
      </c>
      <c r="D150" s="48"/>
      <c r="E150" s="49" t="s">
        <v>1069</v>
      </c>
      <c r="F150" s="50"/>
      <c r="G150" s="130">
        <v>1430</v>
      </c>
      <c r="H150" s="131">
        <v>5.5</v>
      </c>
    </row>
    <row r="151" spans="1:8" ht="18.75" x14ac:dyDescent="0.3">
      <c r="A151" s="86">
        <v>137</v>
      </c>
      <c r="B151" s="85"/>
      <c r="C151" s="117" t="s">
        <v>496</v>
      </c>
      <c r="D151" s="48"/>
      <c r="E151" s="49" t="s">
        <v>1070</v>
      </c>
      <c r="F151" s="50"/>
      <c r="G151" s="130">
        <v>260</v>
      </c>
      <c r="H151" s="131">
        <v>1</v>
      </c>
    </row>
    <row r="152" spans="1:8" ht="18.75" x14ac:dyDescent="0.3">
      <c r="A152" s="86">
        <v>138</v>
      </c>
      <c r="B152" s="85"/>
      <c r="C152" s="117" t="s">
        <v>497</v>
      </c>
      <c r="D152" s="48"/>
      <c r="E152" s="49" t="s">
        <v>1071</v>
      </c>
      <c r="F152" s="50"/>
      <c r="G152" s="130">
        <v>520</v>
      </c>
      <c r="H152" s="131">
        <v>2</v>
      </c>
    </row>
    <row r="153" spans="1:8" ht="44.25" customHeight="1" x14ac:dyDescent="0.3">
      <c r="A153" s="86">
        <v>139</v>
      </c>
      <c r="B153" s="85"/>
      <c r="C153" s="117" t="s">
        <v>498</v>
      </c>
      <c r="D153" s="48"/>
      <c r="E153" s="49" t="s">
        <v>1072</v>
      </c>
      <c r="F153" s="50"/>
      <c r="G153" s="130">
        <v>923</v>
      </c>
      <c r="H153" s="131">
        <v>3.55</v>
      </c>
    </row>
    <row r="154" spans="1:8" ht="44.25" customHeight="1" x14ac:dyDescent="0.3">
      <c r="A154" s="86">
        <v>140</v>
      </c>
      <c r="B154" s="85"/>
      <c r="C154" s="117" t="s">
        <v>499</v>
      </c>
      <c r="D154" s="48"/>
      <c r="E154" s="49" t="s">
        <v>1073</v>
      </c>
      <c r="F154" s="50"/>
      <c r="G154" s="130">
        <v>455</v>
      </c>
      <c r="H154" s="131">
        <v>1.75</v>
      </c>
    </row>
    <row r="155" spans="1:8" ht="18.75" x14ac:dyDescent="0.3">
      <c r="A155" s="86">
        <v>141</v>
      </c>
      <c r="B155" s="85"/>
      <c r="C155" s="117" t="s">
        <v>500</v>
      </c>
      <c r="D155" s="48"/>
      <c r="E155" s="49" t="s">
        <v>1074</v>
      </c>
      <c r="F155" s="50"/>
      <c r="G155" s="130">
        <v>65</v>
      </c>
      <c r="H155" s="131">
        <v>0.25</v>
      </c>
    </row>
    <row r="156" spans="1:8" ht="18.75" x14ac:dyDescent="0.3">
      <c r="A156" s="86">
        <v>142</v>
      </c>
      <c r="B156" s="85"/>
      <c r="C156" s="117" t="s">
        <v>501</v>
      </c>
      <c r="D156" s="48"/>
      <c r="E156" s="49" t="s">
        <v>1075</v>
      </c>
      <c r="F156" s="50"/>
      <c r="G156" s="130">
        <v>130</v>
      </c>
      <c r="H156" s="131">
        <v>0.5</v>
      </c>
    </row>
    <row r="157" spans="1:8" ht="18.75" x14ac:dyDescent="0.3">
      <c r="A157" s="86">
        <v>143</v>
      </c>
      <c r="B157" s="85"/>
      <c r="C157" s="117" t="s">
        <v>502</v>
      </c>
      <c r="D157" s="48"/>
      <c r="E157" s="49" t="s">
        <v>1076</v>
      </c>
      <c r="F157" s="50"/>
      <c r="G157" s="130">
        <v>117</v>
      </c>
      <c r="H157" s="131">
        <v>0.45</v>
      </c>
    </row>
    <row r="158" spans="1:8" ht="18.75" x14ac:dyDescent="0.3">
      <c r="A158" s="86">
        <v>144</v>
      </c>
      <c r="B158" s="85"/>
      <c r="C158" s="117" t="s">
        <v>503</v>
      </c>
      <c r="D158" s="48"/>
      <c r="E158" s="49" t="s">
        <v>1077</v>
      </c>
      <c r="F158" s="50"/>
      <c r="G158" s="130">
        <v>299</v>
      </c>
      <c r="H158" s="131">
        <v>1.1499999999999999</v>
      </c>
    </row>
    <row r="159" spans="1:8" ht="19.5" thickBot="1" x14ac:dyDescent="0.35">
      <c r="A159" s="86">
        <v>145</v>
      </c>
      <c r="B159" s="85"/>
      <c r="C159" s="117" t="s">
        <v>504</v>
      </c>
      <c r="D159" s="48"/>
      <c r="E159" s="49" t="s">
        <v>1078</v>
      </c>
      <c r="F159" s="50"/>
      <c r="G159" s="130">
        <v>182</v>
      </c>
      <c r="H159" s="134">
        <v>0.7</v>
      </c>
    </row>
    <row r="160" spans="1:8" ht="17.25" customHeight="1" x14ac:dyDescent="0.3">
      <c r="A160" s="86">
        <v>146</v>
      </c>
      <c r="B160" s="85"/>
      <c r="C160" s="117" t="s">
        <v>505</v>
      </c>
      <c r="D160" s="48"/>
      <c r="E160" s="49" t="s">
        <v>1079</v>
      </c>
      <c r="F160" s="50"/>
      <c r="G160" s="51">
        <v>79.38</v>
      </c>
    </row>
    <row r="161" spans="1:7" ht="17.25" customHeight="1" x14ac:dyDescent="0.3">
      <c r="A161" s="86">
        <v>147</v>
      </c>
      <c r="B161" s="85"/>
      <c r="C161" s="117" t="s">
        <v>506</v>
      </c>
      <c r="D161" s="48"/>
      <c r="E161" s="49" t="s">
        <v>1080</v>
      </c>
      <c r="F161" s="50"/>
      <c r="G161" s="51">
        <v>132.29</v>
      </c>
    </row>
    <row r="162" spans="1:7" ht="17.25" customHeight="1" x14ac:dyDescent="0.3">
      <c r="A162" s="86">
        <v>148</v>
      </c>
      <c r="B162" s="85"/>
      <c r="C162" s="117" t="s">
        <v>507</v>
      </c>
      <c r="D162" s="48"/>
      <c r="E162" s="49" t="s">
        <v>1081</v>
      </c>
      <c r="F162" s="50"/>
      <c r="G162" s="51">
        <v>171.98</v>
      </c>
    </row>
    <row r="163" spans="1:7" ht="17.25" customHeight="1" x14ac:dyDescent="0.3">
      <c r="A163" s="86">
        <v>149</v>
      </c>
      <c r="B163" s="85"/>
      <c r="C163" s="117" t="s">
        <v>508</v>
      </c>
      <c r="D163" s="48"/>
      <c r="E163" s="49" t="s">
        <v>1082</v>
      </c>
      <c r="F163" s="50"/>
      <c r="G163" s="51">
        <v>264.58</v>
      </c>
    </row>
    <row r="164" spans="1:7" ht="17.25" customHeight="1" x14ac:dyDescent="0.3">
      <c r="A164" s="86">
        <v>150</v>
      </c>
      <c r="B164" s="85"/>
      <c r="C164" s="117" t="s">
        <v>509</v>
      </c>
      <c r="D164" s="48"/>
      <c r="E164" s="49" t="s">
        <v>1083</v>
      </c>
      <c r="F164" s="50"/>
      <c r="G164" s="51">
        <v>187.5</v>
      </c>
    </row>
    <row r="165" spans="1:7" ht="17.25" customHeight="1" x14ac:dyDescent="0.3">
      <c r="A165" s="86">
        <v>151</v>
      </c>
      <c r="B165" s="85"/>
      <c r="C165" s="117" t="s">
        <v>510</v>
      </c>
      <c r="D165" s="48"/>
      <c r="E165" s="49" t="s">
        <v>1084</v>
      </c>
      <c r="F165" s="50"/>
      <c r="G165" s="51">
        <v>312.5</v>
      </c>
    </row>
    <row r="166" spans="1:7" ht="17.25" customHeight="1" x14ac:dyDescent="0.3">
      <c r="A166" s="86">
        <v>152</v>
      </c>
      <c r="B166" s="85"/>
      <c r="C166" s="117" t="s">
        <v>511</v>
      </c>
      <c r="D166" s="48"/>
      <c r="E166" s="49" t="s">
        <v>1085</v>
      </c>
      <c r="F166" s="50"/>
      <c r="G166" s="51">
        <v>406.25</v>
      </c>
    </row>
    <row r="167" spans="1:7" ht="17.25" customHeight="1" x14ac:dyDescent="0.3">
      <c r="A167" s="86">
        <v>153</v>
      </c>
      <c r="B167" s="85"/>
      <c r="C167" s="117" t="s">
        <v>512</v>
      </c>
      <c r="D167" s="48"/>
      <c r="E167" s="49" t="s">
        <v>1086</v>
      </c>
      <c r="F167" s="50"/>
      <c r="G167" s="51">
        <v>625</v>
      </c>
    </row>
    <row r="168" spans="1:7" ht="17.25" customHeight="1" x14ac:dyDescent="0.3">
      <c r="A168" s="86">
        <v>154</v>
      </c>
      <c r="B168" s="85"/>
      <c r="C168" s="117" t="s">
        <v>513</v>
      </c>
      <c r="D168" s="48"/>
      <c r="E168" s="49" t="s">
        <v>1087</v>
      </c>
      <c r="F168" s="50"/>
      <c r="G168" s="51">
        <v>182</v>
      </c>
    </row>
    <row r="169" spans="1:7" ht="17.25" customHeight="1" x14ac:dyDescent="0.3">
      <c r="A169" s="86">
        <v>155</v>
      </c>
      <c r="B169" s="85"/>
      <c r="C169" s="117" t="s">
        <v>514</v>
      </c>
      <c r="D169" s="48"/>
      <c r="E169" s="49" t="s">
        <v>1088</v>
      </c>
      <c r="F169" s="50"/>
      <c r="G169" s="51">
        <v>303</v>
      </c>
    </row>
    <row r="170" spans="1:7" ht="17.25" customHeight="1" x14ac:dyDescent="0.3">
      <c r="A170" s="86">
        <v>156</v>
      </c>
      <c r="B170" s="85"/>
      <c r="C170" s="117" t="s">
        <v>515</v>
      </c>
      <c r="D170" s="48"/>
      <c r="E170" s="49" t="s">
        <v>1089</v>
      </c>
      <c r="F170" s="50"/>
      <c r="G170" s="51">
        <v>393</v>
      </c>
    </row>
    <row r="171" spans="1:7" ht="17.25" customHeight="1" x14ac:dyDescent="0.3">
      <c r="A171" s="86">
        <v>157</v>
      </c>
      <c r="B171" s="85"/>
      <c r="C171" s="117" t="s">
        <v>512</v>
      </c>
      <c r="D171" s="48"/>
      <c r="E171" s="49" t="s">
        <v>1090</v>
      </c>
      <c r="F171" s="50"/>
      <c r="G171" s="51">
        <v>605</v>
      </c>
    </row>
    <row r="172" spans="1:7" ht="17.25" customHeight="1" x14ac:dyDescent="0.3">
      <c r="A172" s="86">
        <v>158</v>
      </c>
      <c r="B172" s="85"/>
      <c r="C172" s="117" t="s">
        <v>516</v>
      </c>
      <c r="D172" s="48"/>
      <c r="E172" s="49" t="s">
        <v>1094</v>
      </c>
      <c r="F172" s="50"/>
      <c r="G172" s="51">
        <v>131.4</v>
      </c>
    </row>
    <row r="173" spans="1:7" ht="17.25" customHeight="1" x14ac:dyDescent="0.3">
      <c r="A173" s="86">
        <v>159</v>
      </c>
      <c r="B173" s="85"/>
      <c r="C173" s="117" t="s">
        <v>517</v>
      </c>
      <c r="D173" s="48"/>
      <c r="E173" s="49" t="s">
        <v>1095</v>
      </c>
      <c r="F173" s="50"/>
      <c r="G173" s="51">
        <v>219</v>
      </c>
    </row>
    <row r="174" spans="1:7" ht="17.25" customHeight="1" x14ac:dyDescent="0.3">
      <c r="A174" s="86">
        <v>160</v>
      </c>
      <c r="B174" s="85"/>
      <c r="C174" s="117" t="s">
        <v>518</v>
      </c>
      <c r="D174" s="48"/>
      <c r="E174" s="49" t="s">
        <v>1096</v>
      </c>
      <c r="F174" s="50"/>
      <c r="G174" s="51">
        <v>284.7</v>
      </c>
    </row>
    <row r="175" spans="1:7" ht="17.25" customHeight="1" x14ac:dyDescent="0.3">
      <c r="A175" s="86">
        <v>161</v>
      </c>
      <c r="B175" s="85"/>
      <c r="C175" s="117" t="s">
        <v>519</v>
      </c>
      <c r="D175" s="48"/>
      <c r="E175" s="49" t="s">
        <v>1097</v>
      </c>
      <c r="F175" s="50"/>
      <c r="G175" s="51">
        <v>438.1</v>
      </c>
    </row>
    <row r="176" spans="1:7" ht="17.25" customHeight="1" x14ac:dyDescent="0.3">
      <c r="A176" s="86">
        <v>162</v>
      </c>
      <c r="B176" s="85"/>
      <c r="C176" s="117" t="s">
        <v>520</v>
      </c>
      <c r="D176" s="48"/>
      <c r="E176" s="49" t="s">
        <v>1098</v>
      </c>
      <c r="F176" s="50"/>
      <c r="G176" s="51">
        <v>70.31</v>
      </c>
    </row>
    <row r="177" spans="1:7" ht="17.25" customHeight="1" x14ac:dyDescent="0.3">
      <c r="A177" s="86">
        <v>163</v>
      </c>
      <c r="B177" s="85"/>
      <c r="C177" s="117" t="s">
        <v>521</v>
      </c>
      <c r="D177" s="48"/>
      <c r="E177" s="49" t="s">
        <v>1099</v>
      </c>
      <c r="F177" s="50"/>
      <c r="G177" s="51">
        <v>117.19</v>
      </c>
    </row>
    <row r="178" spans="1:7" ht="17.25" customHeight="1" x14ac:dyDescent="0.3">
      <c r="A178" s="86">
        <v>164</v>
      </c>
      <c r="B178" s="85"/>
      <c r="C178" s="117" t="s">
        <v>522</v>
      </c>
      <c r="D178" s="48"/>
      <c r="E178" s="49" t="s">
        <v>1100</v>
      </c>
      <c r="F178" s="50"/>
      <c r="G178" s="51">
        <v>152.34</v>
      </c>
    </row>
    <row r="179" spans="1:7" ht="17.25" customHeight="1" x14ac:dyDescent="0.3">
      <c r="A179" s="86">
        <v>165</v>
      </c>
      <c r="B179" s="85"/>
      <c r="C179" s="117" t="s">
        <v>523</v>
      </c>
      <c r="D179" s="48"/>
      <c r="E179" s="49" t="s">
        <v>1101</v>
      </c>
      <c r="F179" s="50"/>
      <c r="G179" s="51">
        <v>234.38</v>
      </c>
    </row>
    <row r="180" spans="1:7" ht="17.25" customHeight="1" x14ac:dyDescent="0.3">
      <c r="A180" s="86">
        <v>166</v>
      </c>
      <c r="B180" s="85"/>
      <c r="C180" s="117" t="s">
        <v>524</v>
      </c>
      <c r="D180" s="48"/>
      <c r="E180" s="49" t="s">
        <v>1102</v>
      </c>
      <c r="F180" s="50"/>
      <c r="G180" s="51">
        <v>25.33</v>
      </c>
    </row>
    <row r="181" spans="1:7" ht="17.25" customHeight="1" x14ac:dyDescent="0.3">
      <c r="A181" s="86">
        <v>167</v>
      </c>
      <c r="B181" s="85"/>
      <c r="C181" s="117" t="s">
        <v>525</v>
      </c>
      <c r="D181" s="48"/>
      <c r="E181" s="49" t="s">
        <v>1103</v>
      </c>
      <c r="F181" s="50"/>
      <c r="G181" s="51">
        <v>42.22</v>
      </c>
    </row>
    <row r="182" spans="1:7" ht="17.25" customHeight="1" x14ac:dyDescent="0.3">
      <c r="A182" s="86">
        <v>168</v>
      </c>
      <c r="B182" s="85"/>
      <c r="C182" s="117" t="s">
        <v>526</v>
      </c>
      <c r="D182" s="48"/>
      <c r="E182" s="49" t="s">
        <v>1104</v>
      </c>
      <c r="F182" s="50"/>
      <c r="G182" s="51">
        <v>54.89</v>
      </c>
    </row>
    <row r="183" spans="1:7" ht="17.25" customHeight="1" x14ac:dyDescent="0.3">
      <c r="A183" s="86">
        <v>169</v>
      </c>
      <c r="B183" s="85"/>
      <c r="C183" s="117" t="s">
        <v>527</v>
      </c>
      <c r="D183" s="48"/>
      <c r="E183" s="49" t="s">
        <v>1105</v>
      </c>
      <c r="F183" s="50"/>
      <c r="G183" s="51">
        <v>84.44</v>
      </c>
    </row>
    <row r="184" spans="1:7" ht="17.25" customHeight="1" x14ac:dyDescent="0.3">
      <c r="A184" s="86">
        <v>170</v>
      </c>
      <c r="B184" s="85"/>
      <c r="C184" s="117" t="s">
        <v>528</v>
      </c>
      <c r="D184" s="48"/>
      <c r="E184" s="49" t="s">
        <v>1106</v>
      </c>
      <c r="F184" s="50"/>
      <c r="G184" s="51">
        <v>132</v>
      </c>
    </row>
    <row r="185" spans="1:7" ht="17.25" customHeight="1" x14ac:dyDescent="0.3">
      <c r="A185" s="86">
        <v>171</v>
      </c>
      <c r="B185" s="85"/>
      <c r="C185" s="117" t="s">
        <v>529</v>
      </c>
      <c r="D185" s="48"/>
      <c r="E185" s="49" t="s">
        <v>1107</v>
      </c>
      <c r="F185" s="50"/>
      <c r="G185" s="51">
        <v>220</v>
      </c>
    </row>
    <row r="186" spans="1:7" ht="17.25" customHeight="1" x14ac:dyDescent="0.3">
      <c r="A186" s="86">
        <v>172</v>
      </c>
      <c r="B186" s="85"/>
      <c r="C186" s="117" t="s">
        <v>530</v>
      </c>
      <c r="D186" s="48"/>
      <c r="E186" s="49" t="s">
        <v>1108</v>
      </c>
      <c r="F186" s="50"/>
      <c r="G186" s="51">
        <v>286</v>
      </c>
    </row>
    <row r="187" spans="1:7" ht="17.25" customHeight="1" x14ac:dyDescent="0.3">
      <c r="A187" s="86">
        <v>173</v>
      </c>
      <c r="B187" s="85"/>
      <c r="C187" s="117" t="s">
        <v>531</v>
      </c>
      <c r="D187" s="48"/>
      <c r="E187" s="49" t="s">
        <v>1109</v>
      </c>
      <c r="F187" s="50"/>
      <c r="G187" s="51">
        <v>440</v>
      </c>
    </row>
    <row r="188" spans="1:7" ht="17.25" customHeight="1" x14ac:dyDescent="0.3">
      <c r="A188" s="86">
        <v>174</v>
      </c>
      <c r="B188" s="85"/>
      <c r="C188" s="117" t="s">
        <v>532</v>
      </c>
      <c r="D188" s="48"/>
      <c r="E188" s="49" t="s">
        <v>1110</v>
      </c>
      <c r="F188" s="50"/>
      <c r="G188" s="51">
        <v>92</v>
      </c>
    </row>
    <row r="189" spans="1:7" ht="17.25" customHeight="1" x14ac:dyDescent="0.3">
      <c r="A189" s="86">
        <v>175</v>
      </c>
      <c r="B189" s="85"/>
      <c r="C189" s="117" t="s">
        <v>533</v>
      </c>
      <c r="D189" s="48"/>
      <c r="E189" s="49" t="s">
        <v>1111</v>
      </c>
      <c r="F189" s="50"/>
      <c r="G189" s="51">
        <v>153.33000000000001</v>
      </c>
    </row>
    <row r="190" spans="1:7" ht="17.25" customHeight="1" x14ac:dyDescent="0.3">
      <c r="A190" s="86">
        <v>176</v>
      </c>
      <c r="B190" s="85"/>
      <c r="C190" s="117" t="s">
        <v>534</v>
      </c>
      <c r="D190" s="48"/>
      <c r="E190" s="49" t="s">
        <v>1112</v>
      </c>
      <c r="F190" s="50"/>
      <c r="G190" s="51">
        <v>199.33</v>
      </c>
    </row>
    <row r="191" spans="1:7" ht="17.25" customHeight="1" x14ac:dyDescent="0.3">
      <c r="A191" s="86">
        <v>177</v>
      </c>
      <c r="B191" s="85"/>
      <c r="C191" s="117" t="s">
        <v>535</v>
      </c>
      <c r="D191" s="48"/>
      <c r="E191" s="49" t="s">
        <v>1113</v>
      </c>
      <c r="F191" s="50"/>
      <c r="G191" s="51">
        <v>306.67</v>
      </c>
    </row>
    <row r="192" spans="1:7" ht="17.25" customHeight="1" x14ac:dyDescent="0.3">
      <c r="A192" s="86">
        <v>178</v>
      </c>
      <c r="B192" s="85"/>
      <c r="C192" s="117" t="s">
        <v>536</v>
      </c>
      <c r="D192" s="48"/>
      <c r="E192" s="49" t="s">
        <v>1114</v>
      </c>
      <c r="F192" s="50"/>
      <c r="G192" s="51">
        <v>154.69</v>
      </c>
    </row>
    <row r="193" spans="1:7" ht="17.25" customHeight="1" x14ac:dyDescent="0.3">
      <c r="A193" s="86">
        <v>179</v>
      </c>
      <c r="B193" s="85"/>
      <c r="C193" s="117" t="s">
        <v>537</v>
      </c>
      <c r="D193" s="48"/>
      <c r="E193" s="49" t="s">
        <v>1115</v>
      </c>
      <c r="F193" s="50"/>
      <c r="G193" s="51">
        <v>257.81</v>
      </c>
    </row>
    <row r="194" spans="1:7" ht="17.25" customHeight="1" x14ac:dyDescent="0.3">
      <c r="A194" s="86">
        <v>180</v>
      </c>
      <c r="B194" s="85"/>
      <c r="C194" s="117" t="s">
        <v>538</v>
      </c>
      <c r="D194" s="48"/>
      <c r="E194" s="49" t="s">
        <v>1116</v>
      </c>
      <c r="F194" s="50"/>
      <c r="G194" s="51">
        <v>335.16</v>
      </c>
    </row>
    <row r="195" spans="1:7" ht="17.25" customHeight="1" x14ac:dyDescent="0.3">
      <c r="A195" s="86">
        <v>181</v>
      </c>
      <c r="B195" s="85"/>
      <c r="C195" s="117" t="s">
        <v>539</v>
      </c>
      <c r="D195" s="48"/>
      <c r="E195" s="49" t="s">
        <v>1117</v>
      </c>
      <c r="F195" s="50"/>
      <c r="G195" s="51">
        <v>515.63</v>
      </c>
    </row>
    <row r="196" spans="1:7" ht="17.25" customHeight="1" x14ac:dyDescent="0.3">
      <c r="A196" s="86">
        <v>182</v>
      </c>
      <c r="B196" s="85"/>
      <c r="C196" s="117" t="s">
        <v>540</v>
      </c>
      <c r="D196" s="48"/>
      <c r="E196" s="49" t="s">
        <v>1118</v>
      </c>
      <c r="F196" s="50"/>
      <c r="G196" s="51">
        <v>50.63</v>
      </c>
    </row>
    <row r="197" spans="1:7" ht="17.25" customHeight="1" x14ac:dyDescent="0.3">
      <c r="A197" s="86">
        <v>183</v>
      </c>
      <c r="B197" s="85"/>
      <c r="C197" s="117" t="s">
        <v>541</v>
      </c>
      <c r="D197" s="48"/>
      <c r="E197" s="49" t="s">
        <v>187</v>
      </c>
      <c r="F197" s="50"/>
      <c r="G197" s="51">
        <v>14.88</v>
      </c>
    </row>
    <row r="198" spans="1:7" ht="17.25" customHeight="1" x14ac:dyDescent="0.3">
      <c r="A198" s="86">
        <v>184</v>
      </c>
      <c r="B198" s="85"/>
      <c r="C198" s="117" t="s">
        <v>542</v>
      </c>
      <c r="D198" s="48"/>
      <c r="E198" s="49" t="s">
        <v>188</v>
      </c>
      <c r="F198" s="50"/>
      <c r="G198" s="51">
        <v>113.33</v>
      </c>
    </row>
    <row r="199" spans="1:7" ht="17.25" customHeight="1" x14ac:dyDescent="0.3">
      <c r="A199" s="86">
        <v>185</v>
      </c>
      <c r="B199" s="85"/>
      <c r="C199" s="117" t="s">
        <v>543</v>
      </c>
      <c r="D199" s="48"/>
      <c r="E199" s="49" t="s">
        <v>189</v>
      </c>
      <c r="F199" s="50"/>
      <c r="G199" s="51">
        <v>116.67</v>
      </c>
    </row>
    <row r="200" spans="1:7" ht="17.25" customHeight="1" x14ac:dyDescent="0.3">
      <c r="A200" s="86">
        <v>186</v>
      </c>
      <c r="B200" s="85"/>
      <c r="C200" s="117" t="s">
        <v>544</v>
      </c>
      <c r="D200" s="48"/>
      <c r="E200" s="49" t="s">
        <v>190</v>
      </c>
      <c r="F200" s="50"/>
      <c r="G200" s="51">
        <v>6.17</v>
      </c>
    </row>
    <row r="201" spans="1:7" ht="17.25" customHeight="1" x14ac:dyDescent="0.3">
      <c r="A201" s="86">
        <v>187</v>
      </c>
      <c r="B201" s="85"/>
      <c r="C201" s="117" t="s">
        <v>545</v>
      </c>
      <c r="D201" s="48"/>
      <c r="E201" s="49" t="s">
        <v>191</v>
      </c>
      <c r="F201" s="50"/>
      <c r="G201" s="51">
        <v>73.260000000000005</v>
      </c>
    </row>
    <row r="202" spans="1:7" ht="17.25" customHeight="1" x14ac:dyDescent="0.3">
      <c r="A202" s="86">
        <v>188</v>
      </c>
      <c r="B202" s="85"/>
      <c r="C202" s="117" t="s">
        <v>546</v>
      </c>
      <c r="D202" s="48"/>
      <c r="E202" s="49" t="s">
        <v>1119</v>
      </c>
      <c r="F202" s="50"/>
      <c r="G202" s="51">
        <v>143.33000000000001</v>
      </c>
    </row>
    <row r="203" spans="1:7" ht="17.25" customHeight="1" x14ac:dyDescent="0.3">
      <c r="A203" s="86">
        <v>189</v>
      </c>
      <c r="B203" s="85"/>
      <c r="C203" s="117" t="s">
        <v>547</v>
      </c>
      <c r="D203" s="48"/>
      <c r="E203" s="49" t="s">
        <v>193</v>
      </c>
      <c r="F203" s="50"/>
      <c r="G203" s="51">
        <v>45</v>
      </c>
    </row>
    <row r="204" spans="1:7" ht="17.25" customHeight="1" x14ac:dyDescent="0.3">
      <c r="A204" s="86">
        <v>190</v>
      </c>
      <c r="B204" s="85"/>
      <c r="C204" s="117" t="s">
        <v>548</v>
      </c>
      <c r="D204" s="48"/>
      <c r="E204" s="49" t="s">
        <v>194</v>
      </c>
      <c r="F204" s="50"/>
      <c r="G204" s="51">
        <v>1.86</v>
      </c>
    </row>
    <row r="205" spans="1:7" ht="17.25" customHeight="1" x14ac:dyDescent="0.3">
      <c r="A205" s="86">
        <v>191</v>
      </c>
      <c r="B205" s="85"/>
      <c r="C205" s="117" t="s">
        <v>549</v>
      </c>
      <c r="D205" s="48"/>
      <c r="E205" s="49" t="s">
        <v>195</v>
      </c>
      <c r="F205" s="50"/>
      <c r="G205" s="51">
        <v>62.21</v>
      </c>
    </row>
    <row r="206" spans="1:7" ht="17.25" customHeight="1" x14ac:dyDescent="0.3">
      <c r="A206" s="86">
        <v>192</v>
      </c>
      <c r="B206" s="85"/>
      <c r="C206" s="117" t="s">
        <v>550</v>
      </c>
      <c r="D206" s="48"/>
      <c r="E206" s="49" t="s">
        <v>196</v>
      </c>
      <c r="F206" s="50"/>
      <c r="G206" s="51">
        <v>35.4</v>
      </c>
    </row>
    <row r="207" spans="1:7" ht="17.25" customHeight="1" x14ac:dyDescent="0.3">
      <c r="A207" s="86">
        <v>193</v>
      </c>
      <c r="B207" s="85"/>
      <c r="C207" s="117" t="s">
        <v>551</v>
      </c>
      <c r="D207" s="48"/>
      <c r="E207" s="49" t="s">
        <v>197</v>
      </c>
      <c r="F207" s="50"/>
      <c r="G207" s="51">
        <v>15.42</v>
      </c>
    </row>
    <row r="208" spans="1:7" ht="17.25" customHeight="1" x14ac:dyDescent="0.3">
      <c r="A208" s="86">
        <v>194</v>
      </c>
      <c r="B208" s="85"/>
      <c r="C208" s="117" t="s">
        <v>552</v>
      </c>
      <c r="D208" s="48"/>
      <c r="E208" s="49" t="s">
        <v>198</v>
      </c>
      <c r="F208" s="50"/>
      <c r="G208" s="51">
        <v>127.5</v>
      </c>
    </row>
    <row r="209" spans="1:7" ht="17.25" customHeight="1" x14ac:dyDescent="0.3">
      <c r="A209" s="86">
        <v>195</v>
      </c>
      <c r="B209" s="85"/>
      <c r="C209" s="117" t="s">
        <v>553</v>
      </c>
      <c r="D209" s="48"/>
      <c r="E209" s="49" t="s">
        <v>199</v>
      </c>
      <c r="F209" s="50"/>
      <c r="G209" s="51">
        <v>67.599999999999994</v>
      </c>
    </row>
    <row r="210" spans="1:7" ht="17.25" customHeight="1" x14ac:dyDescent="0.3">
      <c r="A210" s="86">
        <v>196</v>
      </c>
      <c r="B210" s="85"/>
      <c r="C210" s="117" t="s">
        <v>554</v>
      </c>
      <c r="D210" s="48"/>
      <c r="E210" s="49" t="s">
        <v>200</v>
      </c>
      <c r="F210" s="50"/>
      <c r="G210" s="51">
        <v>3.37</v>
      </c>
    </row>
    <row r="211" spans="1:7" ht="17.25" customHeight="1" x14ac:dyDescent="0.3">
      <c r="A211" s="86">
        <v>197</v>
      </c>
      <c r="B211" s="85"/>
      <c r="C211" s="117"/>
      <c r="D211" s="48"/>
      <c r="E211" s="49" t="s">
        <v>201</v>
      </c>
      <c r="F211" s="50"/>
      <c r="G211" s="51">
        <v>17.170000000000002</v>
      </c>
    </row>
    <row r="212" spans="1:7" ht="17.25" customHeight="1" x14ac:dyDescent="0.3">
      <c r="A212" s="86">
        <v>198</v>
      </c>
      <c r="B212" s="85"/>
      <c r="C212" s="117" t="s">
        <v>555</v>
      </c>
      <c r="D212" s="48"/>
      <c r="E212" s="49" t="s">
        <v>202</v>
      </c>
      <c r="F212" s="50"/>
      <c r="G212" s="51">
        <v>25.03</v>
      </c>
    </row>
    <row r="213" spans="1:7" ht="17.25" customHeight="1" x14ac:dyDescent="0.3">
      <c r="A213" s="86">
        <v>199</v>
      </c>
      <c r="B213" s="85"/>
      <c r="C213" s="117" t="s">
        <v>556</v>
      </c>
      <c r="D213" s="48"/>
      <c r="E213" s="49" t="s">
        <v>203</v>
      </c>
      <c r="F213" s="50"/>
      <c r="G213" s="51">
        <v>42.3</v>
      </c>
    </row>
    <row r="214" spans="1:7" ht="17.25" customHeight="1" x14ac:dyDescent="0.3">
      <c r="A214" s="86">
        <v>200</v>
      </c>
      <c r="B214" s="85"/>
      <c r="C214" s="117" t="s">
        <v>557</v>
      </c>
      <c r="D214" s="48"/>
      <c r="E214" s="49" t="s">
        <v>204</v>
      </c>
      <c r="F214" s="50"/>
      <c r="G214" s="51">
        <v>104.4</v>
      </c>
    </row>
    <row r="215" spans="1:7" ht="17.25" customHeight="1" x14ac:dyDescent="0.3">
      <c r="A215" s="86">
        <v>201</v>
      </c>
      <c r="B215" s="85"/>
      <c r="C215" s="117" t="s">
        <v>558</v>
      </c>
      <c r="D215" s="48"/>
      <c r="E215" s="49" t="s">
        <v>1126</v>
      </c>
      <c r="F215" s="50"/>
      <c r="G215" s="51">
        <v>166</v>
      </c>
    </row>
    <row r="216" spans="1:7" ht="17.25" customHeight="1" x14ac:dyDescent="0.3">
      <c r="A216" s="86">
        <v>202</v>
      </c>
      <c r="B216" s="85"/>
      <c r="C216" s="117" t="s">
        <v>559</v>
      </c>
      <c r="D216" s="48"/>
      <c r="E216" s="49" t="s">
        <v>206</v>
      </c>
      <c r="F216" s="50"/>
      <c r="G216" s="51">
        <v>31</v>
      </c>
    </row>
    <row r="217" spans="1:7" ht="17.25" customHeight="1" x14ac:dyDescent="0.3">
      <c r="A217" s="86">
        <v>203</v>
      </c>
      <c r="B217" s="85"/>
      <c r="C217" s="117"/>
      <c r="D217" s="48"/>
      <c r="E217" s="49" t="s">
        <v>207</v>
      </c>
      <c r="F217" s="50"/>
      <c r="G217" s="51">
        <v>50.38</v>
      </c>
    </row>
    <row r="218" spans="1:7" ht="17.25" customHeight="1" x14ac:dyDescent="0.3">
      <c r="A218" s="86">
        <v>204</v>
      </c>
      <c r="B218" s="85"/>
      <c r="C218" s="117" t="s">
        <v>560</v>
      </c>
      <c r="D218" s="48"/>
      <c r="E218" s="49" t="s">
        <v>208</v>
      </c>
      <c r="F218" s="50"/>
      <c r="G218" s="51">
        <v>50.43</v>
      </c>
    </row>
    <row r="219" spans="1:7" ht="17.25" customHeight="1" x14ac:dyDescent="0.3">
      <c r="A219" s="86">
        <v>205</v>
      </c>
      <c r="B219" s="85"/>
      <c r="C219" s="117" t="s">
        <v>561</v>
      </c>
      <c r="D219" s="48"/>
      <c r="E219" s="49" t="s">
        <v>209</v>
      </c>
      <c r="F219" s="50"/>
      <c r="G219" s="51">
        <v>91.9</v>
      </c>
    </row>
    <row r="220" spans="1:7" ht="17.25" customHeight="1" x14ac:dyDescent="0.3">
      <c r="A220" s="86">
        <v>206</v>
      </c>
      <c r="B220" s="85"/>
      <c r="C220" s="117" t="s">
        <v>562</v>
      </c>
      <c r="D220" s="48"/>
      <c r="E220" s="49" t="s">
        <v>1122</v>
      </c>
      <c r="F220" s="50"/>
      <c r="G220" s="51">
        <v>12.78</v>
      </c>
    </row>
    <row r="221" spans="1:7" ht="17.25" customHeight="1" x14ac:dyDescent="0.3">
      <c r="A221" s="86">
        <v>207</v>
      </c>
      <c r="B221" s="85"/>
      <c r="C221" s="117" t="s">
        <v>563</v>
      </c>
      <c r="D221" s="48"/>
      <c r="E221" s="49" t="s">
        <v>1123</v>
      </c>
      <c r="F221" s="50"/>
      <c r="G221" s="51">
        <v>40.049999999999997</v>
      </c>
    </row>
    <row r="222" spans="1:7" ht="17.25" customHeight="1" x14ac:dyDescent="0.3">
      <c r="A222" s="86">
        <v>208</v>
      </c>
      <c r="B222" s="85"/>
      <c r="C222" s="117" t="s">
        <v>564</v>
      </c>
      <c r="D222" s="48"/>
      <c r="E222" s="49" t="s">
        <v>1124</v>
      </c>
      <c r="F222" s="50"/>
      <c r="G222" s="51">
        <v>44.11</v>
      </c>
    </row>
    <row r="223" spans="1:7" ht="17.25" customHeight="1" x14ac:dyDescent="0.3">
      <c r="A223" s="86">
        <v>209</v>
      </c>
      <c r="B223" s="85"/>
      <c r="C223" s="117" t="s">
        <v>565</v>
      </c>
      <c r="D223" s="48"/>
      <c r="E223" s="49" t="s">
        <v>1125</v>
      </c>
      <c r="F223" s="50"/>
      <c r="G223" s="51">
        <v>300</v>
      </c>
    </row>
    <row r="224" spans="1:7" ht="17.25" customHeight="1" x14ac:dyDescent="0.3">
      <c r="A224" s="86">
        <v>210</v>
      </c>
      <c r="B224" s="85"/>
      <c r="C224" s="117" t="s">
        <v>566</v>
      </c>
      <c r="D224" s="48"/>
      <c r="E224" s="49" t="s">
        <v>1120</v>
      </c>
      <c r="F224" s="50"/>
      <c r="G224" s="51">
        <v>64</v>
      </c>
    </row>
    <row r="225" spans="1:7" ht="17.25" customHeight="1" x14ac:dyDescent="0.3">
      <c r="A225" s="86">
        <v>211</v>
      </c>
      <c r="B225" s="85"/>
      <c r="C225" s="117" t="s">
        <v>567</v>
      </c>
      <c r="D225" s="48"/>
      <c r="E225" s="49" t="s">
        <v>1121</v>
      </c>
      <c r="F225" s="50"/>
      <c r="G225" s="51">
        <v>70</v>
      </c>
    </row>
    <row r="226" spans="1:7" ht="17.25" customHeight="1" x14ac:dyDescent="0.3">
      <c r="A226" s="86">
        <v>212</v>
      </c>
      <c r="B226" s="85"/>
      <c r="C226" s="117" t="s">
        <v>568</v>
      </c>
      <c r="D226" s="48"/>
      <c r="E226" s="49" t="s">
        <v>216</v>
      </c>
      <c r="F226" s="50"/>
      <c r="G226" s="51">
        <v>87.03</v>
      </c>
    </row>
    <row r="227" spans="1:7" ht="17.25" customHeight="1" x14ac:dyDescent="0.3">
      <c r="A227" s="86">
        <v>213</v>
      </c>
      <c r="B227" s="85"/>
      <c r="C227" s="117" t="s">
        <v>569</v>
      </c>
      <c r="D227" s="48"/>
      <c r="E227" s="49" t="s">
        <v>217</v>
      </c>
      <c r="F227" s="50"/>
      <c r="G227" s="51">
        <v>12.8</v>
      </c>
    </row>
    <row r="228" spans="1:7" ht="17.25" customHeight="1" x14ac:dyDescent="0.3">
      <c r="A228" s="86">
        <v>214</v>
      </c>
      <c r="B228" s="85"/>
      <c r="C228" s="117" t="s">
        <v>570</v>
      </c>
      <c r="D228" s="48"/>
      <c r="E228" s="49" t="s">
        <v>218</v>
      </c>
      <c r="F228" s="50"/>
      <c r="G228" s="51">
        <v>4.13</v>
      </c>
    </row>
    <row r="229" spans="1:7" ht="17.25" customHeight="1" x14ac:dyDescent="0.3">
      <c r="A229" s="86">
        <v>215</v>
      </c>
      <c r="B229" s="85"/>
      <c r="C229" s="117" t="s">
        <v>571</v>
      </c>
      <c r="D229" s="48"/>
      <c r="E229" s="49" t="s">
        <v>219</v>
      </c>
      <c r="F229" s="50"/>
      <c r="G229" s="51">
        <v>354</v>
      </c>
    </row>
    <row r="230" spans="1:7" ht="17.25" customHeight="1" x14ac:dyDescent="0.3">
      <c r="A230" s="86">
        <v>216</v>
      </c>
      <c r="B230" s="85"/>
      <c r="C230" s="117" t="s">
        <v>572</v>
      </c>
      <c r="D230" s="48"/>
      <c r="E230" s="49" t="s">
        <v>220</v>
      </c>
      <c r="F230" s="50"/>
      <c r="G230" s="51">
        <v>110.46</v>
      </c>
    </row>
    <row r="231" spans="1:7" ht="17.25" customHeight="1" x14ac:dyDescent="0.3">
      <c r="A231" s="86">
        <v>217</v>
      </c>
      <c r="B231" s="85"/>
      <c r="C231" s="117" t="s">
        <v>573</v>
      </c>
      <c r="D231" s="48"/>
      <c r="E231" s="49" t="s">
        <v>221</v>
      </c>
      <c r="F231" s="50"/>
      <c r="G231" s="51">
        <v>131.51</v>
      </c>
    </row>
    <row r="232" spans="1:7" ht="17.25" customHeight="1" x14ac:dyDescent="0.3">
      <c r="A232" s="86">
        <v>218</v>
      </c>
      <c r="B232" s="85"/>
      <c r="C232" s="117" t="s">
        <v>574</v>
      </c>
      <c r="D232" s="48"/>
      <c r="E232" s="49" t="s">
        <v>222</v>
      </c>
      <c r="F232" s="50"/>
      <c r="G232" s="51">
        <v>131.51</v>
      </c>
    </row>
    <row r="233" spans="1:7" ht="17.25" customHeight="1" x14ac:dyDescent="0.3">
      <c r="A233" s="86">
        <v>219</v>
      </c>
      <c r="B233" s="85"/>
      <c r="C233" s="117" t="s">
        <v>575</v>
      </c>
      <c r="D233" s="48"/>
      <c r="E233" s="49" t="s">
        <v>223</v>
      </c>
      <c r="F233" s="50"/>
      <c r="G233" s="51">
        <v>15.54</v>
      </c>
    </row>
    <row r="234" spans="1:7" ht="33.75" customHeight="1" outlineLevel="1" x14ac:dyDescent="0.3">
      <c r="A234" s="87"/>
      <c r="B234" s="52"/>
      <c r="C234" s="118"/>
      <c r="D234" s="52"/>
      <c r="E234" s="389" t="s">
        <v>1092</v>
      </c>
      <c r="F234" s="390"/>
      <c r="G234" s="51"/>
    </row>
    <row r="235" spans="1:7" ht="17.25" customHeight="1" outlineLevel="1" x14ac:dyDescent="0.3">
      <c r="A235" s="53" t="s">
        <v>698</v>
      </c>
      <c r="B235" s="89" t="s">
        <v>699</v>
      </c>
      <c r="C235" s="119" t="s">
        <v>576</v>
      </c>
      <c r="D235" s="100" t="s">
        <v>700</v>
      </c>
      <c r="E235" s="49" t="s">
        <v>701</v>
      </c>
      <c r="F235" s="54">
        <f>(2550+2850)/2</f>
        <v>2700</v>
      </c>
      <c r="G235" s="55">
        <f>F235*1.05</f>
        <v>2835</v>
      </c>
    </row>
    <row r="236" spans="1:7" ht="17.25" customHeight="1" outlineLevel="1" x14ac:dyDescent="0.3">
      <c r="A236" s="56">
        <v>221</v>
      </c>
      <c r="B236" s="90" t="s">
        <v>699</v>
      </c>
      <c r="C236" s="117" t="s">
        <v>577</v>
      </c>
      <c r="D236" s="100" t="s">
        <v>702</v>
      </c>
      <c r="E236" s="49" t="s">
        <v>703</v>
      </c>
      <c r="F236" s="54">
        <f>(2700+3050)/2</f>
        <v>2875</v>
      </c>
      <c r="G236" s="55">
        <f t="shared" ref="G236:G248" si="0">F236*1.05</f>
        <v>3018.75</v>
      </c>
    </row>
    <row r="237" spans="1:7" ht="17.25" customHeight="1" outlineLevel="1" x14ac:dyDescent="0.3">
      <c r="A237" s="56">
        <v>222</v>
      </c>
      <c r="B237" s="90" t="s">
        <v>699</v>
      </c>
      <c r="C237" s="117" t="s">
        <v>578</v>
      </c>
      <c r="D237" s="100" t="s">
        <v>704</v>
      </c>
      <c r="E237" s="49" t="s">
        <v>705</v>
      </c>
      <c r="F237" s="54">
        <f>(2850+3200)/2</f>
        <v>3025</v>
      </c>
      <c r="G237" s="55">
        <f t="shared" si="0"/>
        <v>3176.25</v>
      </c>
    </row>
    <row r="238" spans="1:7" ht="17.25" customHeight="1" outlineLevel="1" x14ac:dyDescent="0.3">
      <c r="A238" s="56">
        <v>223</v>
      </c>
      <c r="B238" s="90" t="s">
        <v>699</v>
      </c>
      <c r="C238" s="117" t="s">
        <v>579</v>
      </c>
      <c r="D238" s="100" t="s">
        <v>706</v>
      </c>
      <c r="E238" s="49" t="s">
        <v>707</v>
      </c>
      <c r="F238" s="54">
        <f>(3000+3400)/2</f>
        <v>3200</v>
      </c>
      <c r="G238" s="55">
        <f t="shared" si="0"/>
        <v>3360</v>
      </c>
    </row>
    <row r="239" spans="1:7" ht="17.25" customHeight="1" outlineLevel="1" x14ac:dyDescent="0.3">
      <c r="A239" s="56">
        <v>224</v>
      </c>
      <c r="B239" s="90" t="s">
        <v>699</v>
      </c>
      <c r="C239" s="117" t="s">
        <v>580</v>
      </c>
      <c r="D239" s="100" t="s">
        <v>708</v>
      </c>
      <c r="E239" s="49" t="s">
        <v>709</v>
      </c>
      <c r="F239" s="54">
        <f>(3150+3600)/2</f>
        <v>3375</v>
      </c>
      <c r="G239" s="55">
        <f t="shared" si="0"/>
        <v>3543.75</v>
      </c>
    </row>
    <row r="240" spans="1:7" ht="17.25" customHeight="1" outlineLevel="1" x14ac:dyDescent="0.3">
      <c r="A240" s="56">
        <v>225</v>
      </c>
      <c r="B240" s="90" t="s">
        <v>699</v>
      </c>
      <c r="C240" s="117" t="s">
        <v>581</v>
      </c>
      <c r="D240" s="100" t="s">
        <v>710</v>
      </c>
      <c r="E240" s="49" t="s">
        <v>711</v>
      </c>
      <c r="F240" s="54">
        <f>(3350+3750)/2</f>
        <v>3550</v>
      </c>
      <c r="G240" s="55">
        <f t="shared" si="0"/>
        <v>3727.5</v>
      </c>
    </row>
    <row r="241" spans="1:7" ht="17.25" customHeight="1" outlineLevel="1" x14ac:dyDescent="0.3">
      <c r="A241" s="56">
        <v>226</v>
      </c>
      <c r="B241" s="90" t="s">
        <v>699</v>
      </c>
      <c r="C241" s="117" t="s">
        <v>582</v>
      </c>
      <c r="D241" s="100" t="s">
        <v>712</v>
      </c>
      <c r="E241" s="49" t="s">
        <v>713</v>
      </c>
      <c r="F241" s="54">
        <f>(3500+3950)/2</f>
        <v>3725</v>
      </c>
      <c r="G241" s="55">
        <f t="shared" si="0"/>
        <v>3911.25</v>
      </c>
    </row>
    <row r="242" spans="1:7" ht="17.25" customHeight="1" outlineLevel="1" x14ac:dyDescent="0.3">
      <c r="A242" s="56">
        <v>227</v>
      </c>
      <c r="B242" s="90" t="s">
        <v>699</v>
      </c>
      <c r="C242" s="117" t="s">
        <v>583</v>
      </c>
      <c r="D242" s="100" t="s">
        <v>714</v>
      </c>
      <c r="E242" s="49" t="s">
        <v>715</v>
      </c>
      <c r="F242" s="54">
        <f>(3650+4100)/2</f>
        <v>3875</v>
      </c>
      <c r="G242" s="55">
        <f t="shared" si="0"/>
        <v>4068.75</v>
      </c>
    </row>
    <row r="243" spans="1:7" ht="17.25" customHeight="1" outlineLevel="1" x14ac:dyDescent="0.3">
      <c r="A243" s="56">
        <v>228</v>
      </c>
      <c r="B243" s="90" t="s">
        <v>699</v>
      </c>
      <c r="C243" s="117" t="s">
        <v>584</v>
      </c>
      <c r="D243" s="100" t="s">
        <v>716</v>
      </c>
      <c r="E243" s="49" t="s">
        <v>717</v>
      </c>
      <c r="F243" s="54">
        <f>(3800+4300)/2</f>
        <v>4050</v>
      </c>
      <c r="G243" s="55">
        <f t="shared" si="0"/>
        <v>4252.5</v>
      </c>
    </row>
    <row r="244" spans="1:7" ht="33.75" customHeight="1" outlineLevel="1" x14ac:dyDescent="0.3">
      <c r="A244" s="56">
        <v>229</v>
      </c>
      <c r="B244" s="90" t="s">
        <v>699</v>
      </c>
      <c r="C244" s="117" t="s">
        <v>585</v>
      </c>
      <c r="D244" s="100" t="s">
        <v>718</v>
      </c>
      <c r="E244" s="49" t="s">
        <v>719</v>
      </c>
      <c r="F244" s="54">
        <f>(3950+4500)/2</f>
        <v>4225</v>
      </c>
      <c r="G244" s="55">
        <f t="shared" si="0"/>
        <v>4436.25</v>
      </c>
    </row>
    <row r="245" spans="1:7" ht="33.75" customHeight="1" outlineLevel="1" x14ac:dyDescent="0.3">
      <c r="A245" s="56">
        <v>230</v>
      </c>
      <c r="B245" s="90" t="s">
        <v>699</v>
      </c>
      <c r="C245" s="117" t="s">
        <v>586</v>
      </c>
      <c r="D245" s="100" t="s">
        <v>720</v>
      </c>
      <c r="E245" s="49" t="s">
        <v>721</v>
      </c>
      <c r="F245" s="54">
        <f>(4150+4650)/2</f>
        <v>4400</v>
      </c>
      <c r="G245" s="55">
        <f t="shared" si="0"/>
        <v>4620</v>
      </c>
    </row>
    <row r="246" spans="1:7" ht="33.75" customHeight="1" outlineLevel="1" x14ac:dyDescent="0.3">
      <c r="A246" s="56">
        <v>231</v>
      </c>
      <c r="B246" s="90" t="s">
        <v>699</v>
      </c>
      <c r="C246" s="117" t="s">
        <v>587</v>
      </c>
      <c r="D246" s="100" t="s">
        <v>722</v>
      </c>
      <c r="E246" s="49" t="s">
        <v>723</v>
      </c>
      <c r="F246" s="54">
        <f>(4300+4850)/2</f>
        <v>4575</v>
      </c>
      <c r="G246" s="55">
        <f t="shared" si="0"/>
        <v>4803.75</v>
      </c>
    </row>
    <row r="247" spans="1:7" ht="33.75" customHeight="1" outlineLevel="1" x14ac:dyDescent="0.3">
      <c r="A247" s="56">
        <v>232</v>
      </c>
      <c r="B247" s="90" t="s">
        <v>699</v>
      </c>
      <c r="C247" s="117" t="s">
        <v>588</v>
      </c>
      <c r="D247" s="100" t="s">
        <v>724</v>
      </c>
      <c r="E247" s="49" t="s">
        <v>725</v>
      </c>
      <c r="F247" s="54">
        <f>(4450+5000)/2</f>
        <v>4725</v>
      </c>
      <c r="G247" s="55">
        <f t="shared" si="0"/>
        <v>4961.25</v>
      </c>
    </row>
    <row r="248" spans="1:7" ht="33.75" customHeight="1" outlineLevel="1" x14ac:dyDescent="0.3">
      <c r="A248" s="56">
        <v>233</v>
      </c>
      <c r="B248" s="90" t="s">
        <v>699</v>
      </c>
      <c r="C248" s="117" t="s">
        <v>589</v>
      </c>
      <c r="D248" s="100" t="s">
        <v>726</v>
      </c>
      <c r="E248" s="49" t="s">
        <v>727</v>
      </c>
      <c r="F248" s="54">
        <f>(4750+5400)/2</f>
        <v>5075</v>
      </c>
      <c r="G248" s="55">
        <f t="shared" si="0"/>
        <v>5328.75</v>
      </c>
    </row>
    <row r="249" spans="1:7" ht="33.75" customHeight="1" outlineLevel="1" x14ac:dyDescent="0.3">
      <c r="A249" s="56"/>
      <c r="B249" s="90"/>
      <c r="C249" s="120"/>
      <c r="D249" s="101"/>
      <c r="E249" s="57" t="s">
        <v>729</v>
      </c>
      <c r="F249" s="58" t="s">
        <v>728</v>
      </c>
      <c r="G249" s="59"/>
    </row>
    <row r="250" spans="1:7" ht="33.75" customHeight="1" outlineLevel="1" x14ac:dyDescent="0.3">
      <c r="A250" s="56">
        <v>248</v>
      </c>
      <c r="B250" s="90" t="s">
        <v>699</v>
      </c>
      <c r="C250" s="117" t="s">
        <v>604</v>
      </c>
      <c r="D250" s="102" t="s">
        <v>730</v>
      </c>
      <c r="E250" s="60" t="s">
        <v>731</v>
      </c>
      <c r="F250" s="58">
        <v>130</v>
      </c>
      <c r="G250" s="55">
        <f t="shared" ref="G250:G282" si="1">F250*1.1</f>
        <v>143</v>
      </c>
    </row>
    <row r="251" spans="1:7" ht="33.75" customHeight="1" outlineLevel="1" x14ac:dyDescent="0.3">
      <c r="A251" s="56">
        <v>249</v>
      </c>
      <c r="B251" s="90" t="s">
        <v>699</v>
      </c>
      <c r="C251" s="117" t="s">
        <v>605</v>
      </c>
      <c r="D251" s="102" t="s">
        <v>732</v>
      </c>
      <c r="E251" s="49" t="s">
        <v>733</v>
      </c>
      <c r="F251" s="58">
        <v>200</v>
      </c>
      <c r="G251" s="55">
        <f t="shared" si="1"/>
        <v>220.00000000000003</v>
      </c>
    </row>
    <row r="252" spans="1:7" ht="45" customHeight="1" outlineLevel="1" x14ac:dyDescent="0.3">
      <c r="A252" s="56">
        <v>250</v>
      </c>
      <c r="B252" s="90" t="s">
        <v>699</v>
      </c>
      <c r="C252" s="117" t="s">
        <v>606</v>
      </c>
      <c r="D252" s="100" t="s">
        <v>734</v>
      </c>
      <c r="E252" s="49" t="s">
        <v>735</v>
      </c>
      <c r="F252" s="54">
        <v>500</v>
      </c>
      <c r="G252" s="55">
        <f t="shared" si="1"/>
        <v>550</v>
      </c>
    </row>
    <row r="253" spans="1:7" ht="47.25" customHeight="1" outlineLevel="1" x14ac:dyDescent="0.3">
      <c r="A253" s="56">
        <v>251</v>
      </c>
      <c r="B253" s="90" t="s">
        <v>699</v>
      </c>
      <c r="C253" s="117" t="s">
        <v>607</v>
      </c>
      <c r="D253" s="100" t="s">
        <v>736</v>
      </c>
      <c r="E253" s="49" t="s">
        <v>737</v>
      </c>
      <c r="F253" s="54" t="s">
        <v>738</v>
      </c>
      <c r="G253" s="55">
        <f t="shared" si="1"/>
        <v>1815.0000000000002</v>
      </c>
    </row>
    <row r="254" spans="1:7" ht="27" customHeight="1" outlineLevel="1" x14ac:dyDescent="0.3">
      <c r="A254" s="56">
        <v>252</v>
      </c>
      <c r="B254" s="91" t="s">
        <v>699</v>
      </c>
      <c r="C254" s="121" t="s">
        <v>608</v>
      </c>
      <c r="D254" s="103" t="s">
        <v>739</v>
      </c>
      <c r="E254" s="49" t="s">
        <v>740</v>
      </c>
      <c r="F254" s="54">
        <v>750</v>
      </c>
      <c r="G254" s="55">
        <f t="shared" si="1"/>
        <v>825.00000000000011</v>
      </c>
    </row>
    <row r="255" spans="1:7" ht="33" customHeight="1" outlineLevel="1" x14ac:dyDescent="0.3">
      <c r="A255" s="56"/>
      <c r="B255" s="92"/>
      <c r="C255" s="122"/>
      <c r="D255" s="104"/>
      <c r="E255" s="61" t="s">
        <v>741</v>
      </c>
      <c r="F255" s="54" t="s">
        <v>728</v>
      </c>
      <c r="G255" s="55"/>
    </row>
    <row r="256" spans="1:7" ht="33" outlineLevel="1" x14ac:dyDescent="0.3">
      <c r="A256" s="56">
        <v>253</v>
      </c>
      <c r="B256" s="90" t="s">
        <v>699</v>
      </c>
      <c r="C256" s="117" t="s">
        <v>609</v>
      </c>
      <c r="D256" s="100" t="s">
        <v>742</v>
      </c>
      <c r="E256" s="49" t="s">
        <v>743</v>
      </c>
      <c r="F256" s="54">
        <v>750</v>
      </c>
      <c r="G256" s="55">
        <v>1100</v>
      </c>
    </row>
    <row r="257" spans="1:7" outlineLevel="1" x14ac:dyDescent="0.3">
      <c r="A257" s="56">
        <v>254</v>
      </c>
      <c r="B257" s="90" t="s">
        <v>699</v>
      </c>
      <c r="C257" s="117" t="s">
        <v>610</v>
      </c>
      <c r="D257" s="100" t="s">
        <v>744</v>
      </c>
      <c r="E257" s="49" t="s">
        <v>745</v>
      </c>
      <c r="F257" s="54">
        <v>750</v>
      </c>
      <c r="G257" s="55">
        <v>1100</v>
      </c>
    </row>
    <row r="258" spans="1:7" ht="34.5" customHeight="1" outlineLevel="1" x14ac:dyDescent="0.3">
      <c r="A258" s="56">
        <v>255</v>
      </c>
      <c r="B258" s="90" t="s">
        <v>699</v>
      </c>
      <c r="C258" s="117" t="s">
        <v>611</v>
      </c>
      <c r="D258" s="100" t="s">
        <v>746</v>
      </c>
      <c r="E258" s="49" t="s">
        <v>747</v>
      </c>
      <c r="F258" s="54" t="s">
        <v>335</v>
      </c>
      <c r="G258" s="55">
        <v>2100</v>
      </c>
    </row>
    <row r="259" spans="1:7" outlineLevel="1" x14ac:dyDescent="0.3">
      <c r="A259" s="56">
        <v>256</v>
      </c>
      <c r="B259" s="90" t="s">
        <v>699</v>
      </c>
      <c r="C259" s="117" t="s">
        <v>612</v>
      </c>
      <c r="D259" s="100" t="s">
        <v>748</v>
      </c>
      <c r="E259" s="49" t="s">
        <v>749</v>
      </c>
      <c r="F259" s="54" t="s">
        <v>750</v>
      </c>
      <c r="G259" s="55">
        <f t="shared" si="1"/>
        <v>1100</v>
      </c>
    </row>
    <row r="260" spans="1:7" ht="34.5" customHeight="1" outlineLevel="1" x14ac:dyDescent="0.3">
      <c r="A260" s="56">
        <v>257</v>
      </c>
      <c r="B260" s="90" t="s">
        <v>699</v>
      </c>
      <c r="C260" s="117" t="s">
        <v>613</v>
      </c>
      <c r="D260" s="100" t="s">
        <v>751</v>
      </c>
      <c r="E260" s="49" t="s">
        <v>752</v>
      </c>
      <c r="F260" s="54" t="s">
        <v>753</v>
      </c>
      <c r="G260" s="55">
        <v>1400</v>
      </c>
    </row>
    <row r="261" spans="1:7" ht="33" outlineLevel="1" x14ac:dyDescent="0.3">
      <c r="A261" s="56">
        <v>258</v>
      </c>
      <c r="B261" s="90" t="s">
        <v>699</v>
      </c>
      <c r="C261" s="117" t="s">
        <v>614</v>
      </c>
      <c r="D261" s="100" t="s">
        <v>754</v>
      </c>
      <c r="E261" s="49" t="s">
        <v>755</v>
      </c>
      <c r="F261" s="54" t="s">
        <v>750</v>
      </c>
      <c r="G261" s="55">
        <f t="shared" si="1"/>
        <v>1100</v>
      </c>
    </row>
    <row r="262" spans="1:7" ht="34.5" customHeight="1" outlineLevel="1" x14ac:dyDescent="0.3">
      <c r="A262" s="56">
        <v>259</v>
      </c>
      <c r="B262" s="90" t="s">
        <v>699</v>
      </c>
      <c r="C262" s="117" t="s">
        <v>615</v>
      </c>
      <c r="D262" s="100" t="s">
        <v>756</v>
      </c>
      <c r="E262" s="49" t="s">
        <v>757</v>
      </c>
      <c r="F262" s="54">
        <v>400</v>
      </c>
      <c r="G262" s="55">
        <f t="shared" si="1"/>
        <v>440.00000000000006</v>
      </c>
    </row>
    <row r="263" spans="1:7" ht="34.5" customHeight="1" outlineLevel="1" x14ac:dyDescent="0.3">
      <c r="A263" s="56">
        <v>260</v>
      </c>
      <c r="B263" s="90" t="s">
        <v>699</v>
      </c>
      <c r="C263" s="117" t="s">
        <v>616</v>
      </c>
      <c r="D263" s="100" t="s">
        <v>758</v>
      </c>
      <c r="E263" s="49" t="s">
        <v>759</v>
      </c>
      <c r="F263" s="54">
        <v>180</v>
      </c>
      <c r="G263" s="55">
        <f t="shared" si="1"/>
        <v>198.00000000000003</v>
      </c>
    </row>
    <row r="264" spans="1:7" outlineLevel="1" x14ac:dyDescent="0.3">
      <c r="A264" s="56"/>
      <c r="B264" s="90"/>
      <c r="C264" s="122"/>
      <c r="D264" s="105"/>
      <c r="E264" s="62" t="s">
        <v>760</v>
      </c>
      <c r="F264" s="54" t="s">
        <v>728</v>
      </c>
      <c r="G264" s="55"/>
    </row>
    <row r="265" spans="1:7" ht="34.5" customHeight="1" outlineLevel="1" x14ac:dyDescent="0.3">
      <c r="A265" s="56">
        <v>261</v>
      </c>
      <c r="B265" s="90" t="s">
        <v>699</v>
      </c>
      <c r="C265" s="117" t="s">
        <v>617</v>
      </c>
      <c r="D265" s="100" t="s">
        <v>761</v>
      </c>
      <c r="E265" s="49" t="s">
        <v>762</v>
      </c>
      <c r="F265" s="54" t="s">
        <v>763</v>
      </c>
      <c r="G265" s="55">
        <f t="shared" si="1"/>
        <v>6325.0000000000009</v>
      </c>
    </row>
    <row r="266" spans="1:7" s="64" customFormat="1" ht="34.5" customHeight="1" outlineLevel="1" x14ac:dyDescent="0.3">
      <c r="A266" s="63">
        <v>262</v>
      </c>
      <c r="B266" s="93" t="s">
        <v>699</v>
      </c>
      <c r="C266" s="123" t="s">
        <v>618</v>
      </c>
      <c r="D266" s="102" t="s">
        <v>764</v>
      </c>
      <c r="E266" s="49" t="s">
        <v>765</v>
      </c>
      <c r="F266" s="58" t="s">
        <v>766</v>
      </c>
      <c r="G266" s="55">
        <f t="shared" si="1"/>
        <v>5819.0000000000009</v>
      </c>
    </row>
    <row r="267" spans="1:7" s="64" customFormat="1" ht="34.5" customHeight="1" outlineLevel="1" x14ac:dyDescent="0.3">
      <c r="A267" s="56">
        <v>263</v>
      </c>
      <c r="B267" s="93" t="s">
        <v>699</v>
      </c>
      <c r="C267" s="123" t="s">
        <v>619</v>
      </c>
      <c r="D267" s="102" t="s">
        <v>767</v>
      </c>
      <c r="E267" s="49" t="s">
        <v>768</v>
      </c>
      <c r="F267" s="58" t="s">
        <v>769</v>
      </c>
      <c r="G267" s="55">
        <f t="shared" si="1"/>
        <v>1138.5</v>
      </c>
    </row>
    <row r="268" spans="1:7" s="64" customFormat="1" ht="34.5" customHeight="1" outlineLevel="1" x14ac:dyDescent="0.3">
      <c r="A268" s="63">
        <v>264</v>
      </c>
      <c r="B268" s="93" t="s">
        <v>699</v>
      </c>
      <c r="C268" s="124" t="s">
        <v>620</v>
      </c>
      <c r="D268" s="102" t="s">
        <v>770</v>
      </c>
      <c r="E268" s="49" t="s">
        <v>771</v>
      </c>
      <c r="F268" s="58">
        <v>805</v>
      </c>
      <c r="G268" s="55">
        <f t="shared" si="1"/>
        <v>885.50000000000011</v>
      </c>
    </row>
    <row r="269" spans="1:7" s="64" customFormat="1" ht="34.5" customHeight="1" outlineLevel="1" x14ac:dyDescent="0.3">
      <c r="A269" s="56">
        <v>265</v>
      </c>
      <c r="B269" s="93" t="s">
        <v>699</v>
      </c>
      <c r="C269" s="123" t="s">
        <v>621</v>
      </c>
      <c r="D269" s="102" t="s">
        <v>772</v>
      </c>
      <c r="E269" s="49" t="s">
        <v>773</v>
      </c>
      <c r="F269" s="58">
        <v>890</v>
      </c>
      <c r="G269" s="55">
        <f t="shared" si="1"/>
        <v>979.00000000000011</v>
      </c>
    </row>
    <row r="270" spans="1:7" s="64" customFormat="1" ht="34.5" customHeight="1" outlineLevel="1" x14ac:dyDescent="0.3">
      <c r="A270" s="63">
        <v>266</v>
      </c>
      <c r="B270" s="93" t="s">
        <v>699</v>
      </c>
      <c r="C270" s="123" t="s">
        <v>622</v>
      </c>
      <c r="D270" s="102" t="s">
        <v>774</v>
      </c>
      <c r="E270" s="49" t="s">
        <v>775</v>
      </c>
      <c r="F270" s="58">
        <v>350</v>
      </c>
      <c r="G270" s="55">
        <f t="shared" si="1"/>
        <v>385.00000000000006</v>
      </c>
    </row>
    <row r="271" spans="1:7" s="64" customFormat="1" ht="34.5" customHeight="1" outlineLevel="1" x14ac:dyDescent="0.3">
      <c r="A271" s="56">
        <v>267</v>
      </c>
      <c r="B271" s="93" t="s">
        <v>699</v>
      </c>
      <c r="C271" s="123" t="s">
        <v>623</v>
      </c>
      <c r="D271" s="102" t="s">
        <v>776</v>
      </c>
      <c r="E271" s="49" t="s">
        <v>777</v>
      </c>
      <c r="F271" s="58">
        <v>500</v>
      </c>
      <c r="G271" s="55">
        <f t="shared" si="1"/>
        <v>550</v>
      </c>
    </row>
    <row r="272" spans="1:7" s="64" customFormat="1" ht="34.5" customHeight="1" outlineLevel="1" x14ac:dyDescent="0.3">
      <c r="A272" s="63">
        <v>268</v>
      </c>
      <c r="B272" s="93" t="s">
        <v>699</v>
      </c>
      <c r="C272" s="123" t="s">
        <v>624</v>
      </c>
      <c r="D272" s="102" t="s">
        <v>778</v>
      </c>
      <c r="E272" s="49" t="s">
        <v>779</v>
      </c>
      <c r="F272" s="58">
        <v>345</v>
      </c>
      <c r="G272" s="55">
        <f t="shared" si="1"/>
        <v>379.50000000000006</v>
      </c>
    </row>
    <row r="273" spans="1:7" s="64" customFormat="1" ht="34.5" customHeight="1" outlineLevel="1" x14ac:dyDescent="0.3">
      <c r="A273" s="56">
        <v>269</v>
      </c>
      <c r="B273" s="93" t="s">
        <v>699</v>
      </c>
      <c r="C273" s="124" t="s">
        <v>625</v>
      </c>
      <c r="D273" s="102" t="s">
        <v>780</v>
      </c>
      <c r="E273" s="49" t="s">
        <v>781</v>
      </c>
      <c r="F273" s="58">
        <v>460</v>
      </c>
      <c r="G273" s="55">
        <f t="shared" si="1"/>
        <v>506.00000000000006</v>
      </c>
    </row>
    <row r="274" spans="1:7" s="64" customFormat="1" ht="34.5" customHeight="1" outlineLevel="1" x14ac:dyDescent="0.3">
      <c r="A274" s="63">
        <v>270</v>
      </c>
      <c r="B274" s="93" t="s">
        <v>699</v>
      </c>
      <c r="C274" s="123" t="s">
        <v>626</v>
      </c>
      <c r="D274" s="102" t="s">
        <v>782</v>
      </c>
      <c r="E274" s="49" t="s">
        <v>783</v>
      </c>
      <c r="F274" s="58">
        <v>350</v>
      </c>
      <c r="G274" s="55">
        <f t="shared" si="1"/>
        <v>385.00000000000006</v>
      </c>
    </row>
    <row r="275" spans="1:7" s="64" customFormat="1" ht="34.5" customHeight="1" outlineLevel="1" x14ac:dyDescent="0.3">
      <c r="A275" s="56">
        <v>271</v>
      </c>
      <c r="B275" s="93" t="s">
        <v>699</v>
      </c>
      <c r="C275" s="123" t="s">
        <v>627</v>
      </c>
      <c r="D275" s="102" t="s">
        <v>784</v>
      </c>
      <c r="E275" s="49" t="s">
        <v>785</v>
      </c>
      <c r="F275" s="58">
        <v>115</v>
      </c>
      <c r="G275" s="55">
        <f t="shared" si="1"/>
        <v>126.50000000000001</v>
      </c>
    </row>
    <row r="276" spans="1:7" s="64" customFormat="1" ht="34.5" customHeight="1" outlineLevel="1" x14ac:dyDescent="0.3">
      <c r="A276" s="63">
        <v>272</v>
      </c>
      <c r="B276" s="93" t="s">
        <v>699</v>
      </c>
      <c r="C276" s="123" t="s">
        <v>628</v>
      </c>
      <c r="D276" s="102" t="s">
        <v>786</v>
      </c>
      <c r="E276" s="49" t="s">
        <v>787</v>
      </c>
      <c r="F276" s="58">
        <v>460</v>
      </c>
      <c r="G276" s="55">
        <f t="shared" si="1"/>
        <v>506.00000000000006</v>
      </c>
    </row>
    <row r="277" spans="1:7" s="64" customFormat="1" ht="34.5" customHeight="1" outlineLevel="1" x14ac:dyDescent="0.3">
      <c r="A277" s="56">
        <v>273</v>
      </c>
      <c r="B277" s="93" t="s">
        <v>699</v>
      </c>
      <c r="C277" s="123" t="s">
        <v>629</v>
      </c>
      <c r="D277" s="102" t="s">
        <v>788</v>
      </c>
      <c r="E277" s="49" t="s">
        <v>789</v>
      </c>
      <c r="F277" s="58">
        <v>650</v>
      </c>
      <c r="G277" s="55">
        <f t="shared" si="1"/>
        <v>715.00000000000011</v>
      </c>
    </row>
    <row r="278" spans="1:7" s="64" customFormat="1" ht="34.5" customHeight="1" outlineLevel="1" x14ac:dyDescent="0.3">
      <c r="A278" s="63">
        <v>274</v>
      </c>
      <c r="B278" s="93" t="s">
        <v>699</v>
      </c>
      <c r="C278" s="123" t="s">
        <v>630</v>
      </c>
      <c r="D278" s="102" t="s">
        <v>790</v>
      </c>
      <c r="E278" s="49" t="s">
        <v>791</v>
      </c>
      <c r="F278" s="58">
        <v>500</v>
      </c>
      <c r="G278" s="55">
        <f t="shared" si="1"/>
        <v>550</v>
      </c>
    </row>
    <row r="279" spans="1:7" s="64" customFormat="1" ht="34.5" customHeight="1" outlineLevel="1" x14ac:dyDescent="0.3">
      <c r="A279" s="56">
        <v>275</v>
      </c>
      <c r="B279" s="93" t="s">
        <v>699</v>
      </c>
      <c r="C279" s="123" t="s">
        <v>631</v>
      </c>
      <c r="D279" s="102" t="s">
        <v>792</v>
      </c>
      <c r="E279" s="49" t="s">
        <v>793</v>
      </c>
      <c r="F279" s="58">
        <v>805</v>
      </c>
      <c r="G279" s="55">
        <f t="shared" si="1"/>
        <v>885.50000000000011</v>
      </c>
    </row>
    <row r="280" spans="1:7" s="64" customFormat="1" ht="34.5" customHeight="1" outlineLevel="1" x14ac:dyDescent="0.3">
      <c r="A280" s="63">
        <v>276</v>
      </c>
      <c r="B280" s="93" t="s">
        <v>699</v>
      </c>
      <c r="C280" s="123" t="s">
        <v>632</v>
      </c>
      <c r="D280" s="102" t="s">
        <v>794</v>
      </c>
      <c r="E280" s="49" t="s">
        <v>795</v>
      </c>
      <c r="F280" s="58">
        <v>270</v>
      </c>
      <c r="G280" s="55">
        <f t="shared" si="1"/>
        <v>297</v>
      </c>
    </row>
    <row r="281" spans="1:7" ht="34.5" customHeight="1" outlineLevel="1" x14ac:dyDescent="0.3">
      <c r="A281" s="56">
        <v>277</v>
      </c>
      <c r="B281" s="90" t="s">
        <v>699</v>
      </c>
      <c r="C281" s="117" t="s">
        <v>633</v>
      </c>
      <c r="D281" s="100" t="s">
        <v>796</v>
      </c>
      <c r="E281" s="49" t="s">
        <v>797</v>
      </c>
      <c r="F281" s="54" t="s">
        <v>798</v>
      </c>
      <c r="G281" s="55">
        <f t="shared" si="1"/>
        <v>7671.4000000000005</v>
      </c>
    </row>
    <row r="282" spans="1:7" ht="33" outlineLevel="1" x14ac:dyDescent="0.3">
      <c r="A282" s="63">
        <v>278</v>
      </c>
      <c r="B282" s="90" t="s">
        <v>699</v>
      </c>
      <c r="C282" s="117" t="s">
        <v>634</v>
      </c>
      <c r="D282" s="100" t="s">
        <v>799</v>
      </c>
      <c r="E282" s="49" t="s">
        <v>800</v>
      </c>
      <c r="F282" s="54">
        <v>604</v>
      </c>
      <c r="G282" s="55">
        <f t="shared" si="1"/>
        <v>664.40000000000009</v>
      </c>
    </row>
    <row r="283" spans="1:7" ht="70.5" customHeight="1" outlineLevel="1" x14ac:dyDescent="0.3">
      <c r="A283" s="56"/>
      <c r="B283" s="90"/>
      <c r="C283" s="122"/>
      <c r="D283" s="106"/>
      <c r="E283" s="65" t="s">
        <v>801</v>
      </c>
      <c r="F283" s="54" t="s">
        <v>728</v>
      </c>
      <c r="G283" s="55"/>
    </row>
    <row r="284" spans="1:7" outlineLevel="1" x14ac:dyDescent="0.3">
      <c r="A284" s="56"/>
      <c r="B284" s="92"/>
      <c r="C284" s="122"/>
      <c r="D284" s="104"/>
      <c r="E284" s="66" t="s">
        <v>802</v>
      </c>
      <c r="F284" s="54" t="s">
        <v>728</v>
      </c>
      <c r="G284" s="55"/>
    </row>
    <row r="285" spans="1:7" ht="43.5" customHeight="1" outlineLevel="1" x14ac:dyDescent="0.3">
      <c r="A285" s="56">
        <v>279</v>
      </c>
      <c r="B285" s="90" t="s">
        <v>699</v>
      </c>
      <c r="C285" s="117" t="s">
        <v>635</v>
      </c>
      <c r="D285" s="100" t="s">
        <v>803</v>
      </c>
      <c r="E285" s="49" t="s">
        <v>804</v>
      </c>
      <c r="F285" s="54" t="s">
        <v>331</v>
      </c>
      <c r="G285" s="55" t="str">
        <f>F285</f>
        <v>2070</v>
      </c>
    </row>
    <row r="286" spans="1:7" ht="48.75" customHeight="1" outlineLevel="1" x14ac:dyDescent="0.3">
      <c r="A286" s="56">
        <v>280</v>
      </c>
      <c r="B286" s="90" t="s">
        <v>699</v>
      </c>
      <c r="C286" s="117" t="s">
        <v>636</v>
      </c>
      <c r="D286" s="100" t="s">
        <v>805</v>
      </c>
      <c r="E286" s="49" t="s">
        <v>806</v>
      </c>
      <c r="F286" s="54" t="s">
        <v>807</v>
      </c>
      <c r="G286" s="55">
        <v>3400</v>
      </c>
    </row>
    <row r="287" spans="1:7" ht="45" customHeight="1" outlineLevel="1" x14ac:dyDescent="0.3">
      <c r="A287" s="56">
        <v>281</v>
      </c>
      <c r="B287" s="90" t="s">
        <v>699</v>
      </c>
      <c r="C287" s="117" t="s">
        <v>637</v>
      </c>
      <c r="D287" s="100" t="s">
        <v>808</v>
      </c>
      <c r="E287" s="49" t="s">
        <v>809</v>
      </c>
      <c r="F287" s="54">
        <v>2070</v>
      </c>
      <c r="G287" s="55">
        <f>F287</f>
        <v>2070</v>
      </c>
    </row>
    <row r="288" spans="1:7" ht="57" customHeight="1" outlineLevel="1" x14ac:dyDescent="0.3">
      <c r="A288" s="56">
        <v>282</v>
      </c>
      <c r="B288" s="90" t="s">
        <v>699</v>
      </c>
      <c r="C288" s="117" t="s">
        <v>638</v>
      </c>
      <c r="D288" s="100" t="s">
        <v>810</v>
      </c>
      <c r="E288" s="49" t="s">
        <v>811</v>
      </c>
      <c r="F288" s="54" t="s">
        <v>807</v>
      </c>
      <c r="G288" s="55">
        <v>3400</v>
      </c>
    </row>
    <row r="289" spans="1:7" ht="33" outlineLevel="1" x14ac:dyDescent="0.3">
      <c r="A289" s="56">
        <v>283</v>
      </c>
      <c r="B289" s="90" t="s">
        <v>699</v>
      </c>
      <c r="C289" s="117" t="s">
        <v>639</v>
      </c>
      <c r="D289" s="100" t="s">
        <v>812</v>
      </c>
      <c r="E289" s="49" t="s">
        <v>813</v>
      </c>
      <c r="F289" s="54" t="s">
        <v>332</v>
      </c>
      <c r="G289" s="55" t="str">
        <f>F289</f>
        <v>4592</v>
      </c>
    </row>
    <row r="290" spans="1:7" ht="34.5" customHeight="1" outlineLevel="1" x14ac:dyDescent="0.3">
      <c r="A290" s="56">
        <v>284</v>
      </c>
      <c r="B290" s="90" t="s">
        <v>699</v>
      </c>
      <c r="C290" s="117" t="s">
        <v>640</v>
      </c>
      <c r="D290" s="100" t="s">
        <v>814</v>
      </c>
      <c r="E290" s="49" t="s">
        <v>815</v>
      </c>
      <c r="F290" s="54" t="s">
        <v>332</v>
      </c>
      <c r="G290" s="55" t="str">
        <f t="shared" ref="G290:G295" si="2">F290</f>
        <v>4592</v>
      </c>
    </row>
    <row r="291" spans="1:7" ht="34.5" customHeight="1" outlineLevel="1" x14ac:dyDescent="0.3">
      <c r="A291" s="56">
        <v>285</v>
      </c>
      <c r="B291" s="90" t="s">
        <v>699</v>
      </c>
      <c r="C291" s="117" t="s">
        <v>641</v>
      </c>
      <c r="D291" s="100" t="s">
        <v>816</v>
      </c>
      <c r="E291" s="49" t="s">
        <v>817</v>
      </c>
      <c r="F291" s="54" t="s">
        <v>818</v>
      </c>
      <c r="G291" s="55" t="str">
        <f t="shared" si="2"/>
        <v>3800</v>
      </c>
    </row>
    <row r="292" spans="1:7" ht="34.5" customHeight="1" outlineLevel="1" x14ac:dyDescent="0.3">
      <c r="A292" s="56">
        <v>286</v>
      </c>
      <c r="B292" s="90" t="s">
        <v>699</v>
      </c>
      <c r="C292" s="117" t="s">
        <v>642</v>
      </c>
      <c r="D292" s="100" t="s">
        <v>819</v>
      </c>
      <c r="E292" s="49" t="s">
        <v>820</v>
      </c>
      <c r="F292" s="54" t="s">
        <v>818</v>
      </c>
      <c r="G292" s="55" t="str">
        <f t="shared" si="2"/>
        <v>3800</v>
      </c>
    </row>
    <row r="293" spans="1:7" s="64" customFormat="1" ht="34.5" customHeight="1" outlineLevel="1" x14ac:dyDescent="0.3">
      <c r="A293" s="56">
        <v>287</v>
      </c>
      <c r="B293" s="93" t="s">
        <v>699</v>
      </c>
      <c r="C293" s="124" t="s">
        <v>643</v>
      </c>
      <c r="D293" s="102" t="s">
        <v>821</v>
      </c>
      <c r="E293" s="49" t="s">
        <v>822</v>
      </c>
      <c r="F293" s="58" t="s">
        <v>333</v>
      </c>
      <c r="G293" s="55" t="str">
        <f t="shared" si="2"/>
        <v>2300</v>
      </c>
    </row>
    <row r="294" spans="1:7" ht="34.5" customHeight="1" outlineLevel="1" x14ac:dyDescent="0.3">
      <c r="A294" s="56">
        <v>288</v>
      </c>
      <c r="B294" s="90" t="s">
        <v>699</v>
      </c>
      <c r="C294" s="117" t="s">
        <v>644</v>
      </c>
      <c r="D294" s="100" t="s">
        <v>823</v>
      </c>
      <c r="E294" s="49" t="s">
        <v>824</v>
      </c>
      <c r="F294" s="58" t="s">
        <v>334</v>
      </c>
      <c r="G294" s="55" t="str">
        <f t="shared" si="2"/>
        <v>1100</v>
      </c>
    </row>
    <row r="295" spans="1:7" ht="33.75" outlineLevel="1" x14ac:dyDescent="0.3">
      <c r="A295" s="56">
        <v>289</v>
      </c>
      <c r="B295" s="90" t="s">
        <v>699</v>
      </c>
      <c r="C295" s="117" t="s">
        <v>645</v>
      </c>
      <c r="D295" s="100" t="s">
        <v>825</v>
      </c>
      <c r="E295" s="49" t="s">
        <v>826</v>
      </c>
      <c r="F295" s="58" t="s">
        <v>335</v>
      </c>
      <c r="G295" s="55" t="str">
        <f t="shared" si="2"/>
        <v>1500</v>
      </c>
    </row>
    <row r="296" spans="1:7" ht="60" customHeight="1" outlineLevel="1" x14ac:dyDescent="0.3">
      <c r="A296" s="56"/>
      <c r="B296" s="92"/>
      <c r="C296" s="122"/>
      <c r="D296" s="107"/>
      <c r="E296" s="65" t="s">
        <v>801</v>
      </c>
      <c r="F296" s="54" t="s">
        <v>728</v>
      </c>
      <c r="G296" s="55"/>
    </row>
    <row r="297" spans="1:7" outlineLevel="1" x14ac:dyDescent="0.3">
      <c r="A297" s="56"/>
      <c r="B297" s="92"/>
      <c r="C297" s="122"/>
      <c r="D297" s="100"/>
      <c r="E297" s="66" t="s">
        <v>802</v>
      </c>
      <c r="F297" s="54" t="s">
        <v>728</v>
      </c>
      <c r="G297" s="55"/>
    </row>
    <row r="298" spans="1:7" ht="17.25" customHeight="1" outlineLevel="1" x14ac:dyDescent="0.3">
      <c r="A298" s="56">
        <v>290</v>
      </c>
      <c r="B298" s="90" t="s">
        <v>699</v>
      </c>
      <c r="C298" s="117" t="s">
        <v>646</v>
      </c>
      <c r="D298" s="100" t="s">
        <v>827</v>
      </c>
      <c r="E298" s="49" t="s">
        <v>828</v>
      </c>
      <c r="F298" s="54" t="s">
        <v>336</v>
      </c>
      <c r="G298" s="55" t="str">
        <f>F298</f>
        <v>8950</v>
      </c>
    </row>
    <row r="299" spans="1:7" ht="17.25" customHeight="1" outlineLevel="1" x14ac:dyDescent="0.3">
      <c r="A299" s="56">
        <v>291</v>
      </c>
      <c r="B299" s="90" t="s">
        <v>699</v>
      </c>
      <c r="C299" s="117" t="s">
        <v>647</v>
      </c>
      <c r="D299" s="100" t="s">
        <v>829</v>
      </c>
      <c r="E299" s="49" t="s">
        <v>830</v>
      </c>
      <c r="F299" s="54" t="s">
        <v>337</v>
      </c>
      <c r="G299" s="55" t="str">
        <f>F299</f>
        <v>9700</v>
      </c>
    </row>
    <row r="300" spans="1:7" ht="17.25" customHeight="1" outlineLevel="1" x14ac:dyDescent="0.3">
      <c r="A300" s="56">
        <v>292</v>
      </c>
      <c r="B300" s="90" t="s">
        <v>699</v>
      </c>
      <c r="C300" s="117" t="s">
        <v>648</v>
      </c>
      <c r="D300" s="100" t="s">
        <v>831</v>
      </c>
      <c r="E300" s="49" t="s">
        <v>832</v>
      </c>
      <c r="F300" s="54">
        <v>10900</v>
      </c>
      <c r="G300" s="55">
        <f>F300</f>
        <v>10900</v>
      </c>
    </row>
    <row r="301" spans="1:7" ht="17.25" customHeight="1" outlineLevel="1" x14ac:dyDescent="0.3">
      <c r="A301" s="56">
        <v>293</v>
      </c>
      <c r="B301" s="90" t="s">
        <v>699</v>
      </c>
      <c r="C301" s="117" t="s">
        <v>649</v>
      </c>
      <c r="D301" s="100" t="s">
        <v>833</v>
      </c>
      <c r="E301" s="49" t="s">
        <v>834</v>
      </c>
      <c r="F301" s="54">
        <v>11850</v>
      </c>
      <c r="G301" s="55">
        <f>F301</f>
        <v>11850</v>
      </c>
    </row>
    <row r="302" spans="1:7" ht="49.5" outlineLevel="1" x14ac:dyDescent="0.3">
      <c r="A302" s="56"/>
      <c r="B302" s="92"/>
      <c r="C302" s="122"/>
      <c r="D302" s="108"/>
      <c r="E302" s="57" t="s">
        <v>835</v>
      </c>
      <c r="F302" s="54" t="s">
        <v>728</v>
      </c>
      <c r="G302" s="55"/>
    </row>
    <row r="303" spans="1:7" outlineLevel="1" x14ac:dyDescent="0.3">
      <c r="A303" s="56"/>
      <c r="B303" s="92"/>
      <c r="C303" s="122"/>
      <c r="D303" s="104"/>
      <c r="E303" s="66" t="s">
        <v>836</v>
      </c>
      <c r="F303" s="54" t="s">
        <v>728</v>
      </c>
      <c r="G303" s="55"/>
    </row>
    <row r="304" spans="1:7" s="64" customFormat="1" ht="17.25" customHeight="1" outlineLevel="1" x14ac:dyDescent="0.3">
      <c r="A304" s="63">
        <v>294</v>
      </c>
      <c r="B304" s="93" t="s">
        <v>699</v>
      </c>
      <c r="C304" s="123" t="s">
        <v>650</v>
      </c>
      <c r="D304" s="102" t="s">
        <v>837</v>
      </c>
      <c r="E304" s="49" t="s">
        <v>838</v>
      </c>
      <c r="F304" s="58">
        <v>200</v>
      </c>
      <c r="G304" s="55">
        <v>392</v>
      </c>
    </row>
    <row r="305" spans="1:7" s="64" customFormat="1" ht="17.25" customHeight="1" outlineLevel="1" x14ac:dyDescent="0.3">
      <c r="A305" s="63">
        <v>295</v>
      </c>
      <c r="B305" s="93" t="s">
        <v>699</v>
      </c>
      <c r="C305" s="123" t="s">
        <v>651</v>
      </c>
      <c r="D305" s="109" t="s">
        <v>839</v>
      </c>
      <c r="E305" s="49" t="s">
        <v>840</v>
      </c>
      <c r="F305" s="58">
        <v>1050</v>
      </c>
      <c r="G305" s="55">
        <f t="shared" ref="G305:G343" si="3">F305*1.1</f>
        <v>1155</v>
      </c>
    </row>
    <row r="306" spans="1:7" s="64" customFormat="1" ht="17.25" customHeight="1" outlineLevel="1" x14ac:dyDescent="0.3">
      <c r="A306" s="63">
        <v>296</v>
      </c>
      <c r="B306" s="93" t="s">
        <v>699</v>
      </c>
      <c r="C306" s="123" t="s">
        <v>652</v>
      </c>
      <c r="D306" s="102" t="s">
        <v>841</v>
      </c>
      <c r="E306" s="49" t="s">
        <v>842</v>
      </c>
      <c r="F306" s="58">
        <v>550</v>
      </c>
      <c r="G306" s="55">
        <f t="shared" si="3"/>
        <v>605</v>
      </c>
    </row>
    <row r="307" spans="1:7" ht="17.25" customHeight="1" outlineLevel="1" x14ac:dyDescent="0.3">
      <c r="A307" s="63">
        <v>297</v>
      </c>
      <c r="B307" s="94" t="s">
        <v>843</v>
      </c>
      <c r="C307" s="117" t="s">
        <v>653</v>
      </c>
      <c r="D307" s="110" t="s">
        <v>844</v>
      </c>
      <c r="E307" s="49" t="s">
        <v>845</v>
      </c>
      <c r="F307" s="54">
        <v>150</v>
      </c>
      <c r="G307" s="55">
        <f>F307</f>
        <v>150</v>
      </c>
    </row>
    <row r="308" spans="1:7" ht="17.25" customHeight="1" outlineLevel="1" x14ac:dyDescent="0.3">
      <c r="A308" s="63">
        <v>298</v>
      </c>
      <c r="B308" s="94" t="s">
        <v>843</v>
      </c>
      <c r="C308" s="117" t="s">
        <v>654</v>
      </c>
      <c r="D308" s="110" t="s">
        <v>846</v>
      </c>
      <c r="E308" s="49" t="s">
        <v>847</v>
      </c>
      <c r="F308" s="54" t="s">
        <v>848</v>
      </c>
      <c r="G308" s="55" t="str">
        <f>F308</f>
        <v>180</v>
      </c>
    </row>
    <row r="309" spans="1:7" ht="17.25" customHeight="1" outlineLevel="1" x14ac:dyDescent="0.3">
      <c r="A309" s="63">
        <v>299</v>
      </c>
      <c r="B309" s="94" t="s">
        <v>699</v>
      </c>
      <c r="C309" s="117" t="s">
        <v>655</v>
      </c>
      <c r="D309" s="110" t="s">
        <v>849</v>
      </c>
      <c r="E309" s="49" t="s">
        <v>850</v>
      </c>
      <c r="F309" s="54">
        <v>250</v>
      </c>
      <c r="G309" s="55">
        <f t="shared" si="3"/>
        <v>275</v>
      </c>
    </row>
    <row r="310" spans="1:7" ht="17.25" customHeight="1" outlineLevel="1" x14ac:dyDescent="0.3">
      <c r="A310" s="63">
        <v>300</v>
      </c>
      <c r="B310" s="94" t="s">
        <v>699</v>
      </c>
      <c r="C310" s="120" t="s">
        <v>656</v>
      </c>
      <c r="D310" s="110" t="s">
        <v>851</v>
      </c>
      <c r="E310" s="49" t="s">
        <v>852</v>
      </c>
      <c r="F310" s="54">
        <v>150</v>
      </c>
      <c r="G310" s="55">
        <f>F310</f>
        <v>150</v>
      </c>
    </row>
    <row r="311" spans="1:7" ht="33.75" outlineLevel="1" x14ac:dyDescent="0.3">
      <c r="A311" s="63">
        <v>301</v>
      </c>
      <c r="B311" s="94" t="s">
        <v>699</v>
      </c>
      <c r="C311" s="120" t="s">
        <v>657</v>
      </c>
      <c r="D311" s="110" t="s">
        <v>853</v>
      </c>
      <c r="E311" s="49" t="s">
        <v>854</v>
      </c>
      <c r="F311" s="54">
        <v>350</v>
      </c>
      <c r="G311" s="55">
        <f>F311</f>
        <v>350</v>
      </c>
    </row>
    <row r="312" spans="1:7" ht="17.25" customHeight="1" outlineLevel="1" x14ac:dyDescent="0.3">
      <c r="A312" s="63">
        <v>302</v>
      </c>
      <c r="B312" s="94" t="s">
        <v>699</v>
      </c>
      <c r="C312" s="117" t="s">
        <v>658</v>
      </c>
      <c r="D312" s="110" t="s">
        <v>855</v>
      </c>
      <c r="E312" s="49" t="s">
        <v>856</v>
      </c>
      <c r="F312" s="54">
        <v>150</v>
      </c>
      <c r="G312" s="55">
        <f t="shared" si="3"/>
        <v>165</v>
      </c>
    </row>
    <row r="313" spans="1:7" ht="17.25" customHeight="1" outlineLevel="1" x14ac:dyDescent="0.3">
      <c r="A313" s="63">
        <v>303</v>
      </c>
      <c r="B313" s="94" t="s">
        <v>699</v>
      </c>
      <c r="C313" s="117" t="s">
        <v>659</v>
      </c>
      <c r="D313" s="110" t="s">
        <v>857</v>
      </c>
      <c r="E313" s="49" t="s">
        <v>858</v>
      </c>
      <c r="F313" s="54" t="s">
        <v>859</v>
      </c>
      <c r="G313" s="55" t="str">
        <f>F313</f>
        <v>250</v>
      </c>
    </row>
    <row r="314" spans="1:7" ht="17.25" customHeight="1" outlineLevel="1" x14ac:dyDescent="0.3">
      <c r="A314" s="63">
        <v>304</v>
      </c>
      <c r="B314" s="94" t="s">
        <v>699</v>
      </c>
      <c r="C314" s="117" t="s">
        <v>660</v>
      </c>
      <c r="D314" s="110" t="s">
        <v>860</v>
      </c>
      <c r="E314" s="49" t="s">
        <v>861</v>
      </c>
      <c r="F314" s="54">
        <v>500</v>
      </c>
      <c r="G314" s="55">
        <f>F314</f>
        <v>500</v>
      </c>
    </row>
    <row r="315" spans="1:7" ht="17.25" customHeight="1" outlineLevel="1" x14ac:dyDescent="0.3">
      <c r="A315" s="63">
        <v>305</v>
      </c>
      <c r="B315" s="94" t="s">
        <v>699</v>
      </c>
      <c r="C315" s="120" t="s">
        <v>661</v>
      </c>
      <c r="D315" s="110" t="s">
        <v>862</v>
      </c>
      <c r="E315" s="49" t="s">
        <v>863</v>
      </c>
      <c r="F315" s="54">
        <v>400</v>
      </c>
      <c r="G315" s="55">
        <f t="shared" si="3"/>
        <v>440.00000000000006</v>
      </c>
    </row>
    <row r="316" spans="1:7" ht="17.25" customHeight="1" outlineLevel="1" x14ac:dyDescent="0.3">
      <c r="A316" s="63">
        <v>306</v>
      </c>
      <c r="B316" s="94" t="s">
        <v>699</v>
      </c>
      <c r="C316" s="117" t="s">
        <v>662</v>
      </c>
      <c r="D316" s="110" t="s">
        <v>864</v>
      </c>
      <c r="E316" s="49" t="s">
        <v>865</v>
      </c>
      <c r="F316" s="54" t="s">
        <v>866</v>
      </c>
      <c r="G316" s="55">
        <v>700</v>
      </c>
    </row>
    <row r="317" spans="1:7" ht="17.25" customHeight="1" outlineLevel="1" x14ac:dyDescent="0.3">
      <c r="A317" s="63">
        <v>307</v>
      </c>
      <c r="B317" s="94" t="s">
        <v>699</v>
      </c>
      <c r="C317" s="117" t="s">
        <v>663</v>
      </c>
      <c r="D317" s="111" t="s">
        <v>867</v>
      </c>
      <c r="E317" s="49" t="s">
        <v>868</v>
      </c>
      <c r="F317" s="54" t="s">
        <v>869</v>
      </c>
      <c r="G317" s="55">
        <f t="shared" si="3"/>
        <v>110.00000000000001</v>
      </c>
    </row>
    <row r="318" spans="1:7" ht="17.25" customHeight="1" outlineLevel="1" x14ac:dyDescent="0.3">
      <c r="A318" s="63">
        <v>308</v>
      </c>
      <c r="B318" s="94" t="s">
        <v>699</v>
      </c>
      <c r="C318" s="120" t="s">
        <v>664</v>
      </c>
      <c r="D318" s="110" t="s">
        <v>870</v>
      </c>
      <c r="E318" s="49" t="s">
        <v>871</v>
      </c>
      <c r="F318" s="54">
        <v>150</v>
      </c>
      <c r="G318" s="55">
        <f t="shared" si="3"/>
        <v>165</v>
      </c>
    </row>
    <row r="319" spans="1:7" ht="17.25" customHeight="1" outlineLevel="1" x14ac:dyDescent="0.3">
      <c r="A319" s="63">
        <v>309</v>
      </c>
      <c r="B319" s="94" t="s">
        <v>699</v>
      </c>
      <c r="C319" s="120" t="s">
        <v>665</v>
      </c>
      <c r="D319" s="110" t="s">
        <v>872</v>
      </c>
      <c r="E319" s="49" t="s">
        <v>873</v>
      </c>
      <c r="F319" s="54">
        <v>300</v>
      </c>
      <c r="G319" s="55">
        <f t="shared" si="3"/>
        <v>330</v>
      </c>
    </row>
    <row r="320" spans="1:7" ht="17.25" customHeight="1" outlineLevel="1" x14ac:dyDescent="0.3">
      <c r="A320" s="67">
        <v>9</v>
      </c>
      <c r="B320" s="95" t="s">
        <v>699</v>
      </c>
      <c r="C320" s="125" t="s">
        <v>874</v>
      </c>
      <c r="D320" s="110" t="s">
        <v>875</v>
      </c>
      <c r="E320" s="49" t="s">
        <v>876</v>
      </c>
      <c r="F320" s="54" t="s">
        <v>877</v>
      </c>
      <c r="G320" s="55">
        <f t="shared" si="3"/>
        <v>143</v>
      </c>
    </row>
    <row r="321" spans="1:7" ht="17.25" customHeight="1" outlineLevel="1" x14ac:dyDescent="0.3">
      <c r="A321" s="56">
        <v>310</v>
      </c>
      <c r="B321" s="95" t="s">
        <v>699</v>
      </c>
      <c r="C321" s="125" t="s">
        <v>666</v>
      </c>
      <c r="D321" s="110" t="s">
        <v>878</v>
      </c>
      <c r="E321" s="49" t="s">
        <v>879</v>
      </c>
      <c r="F321" s="69">
        <v>130</v>
      </c>
      <c r="G321" s="55">
        <f t="shared" si="3"/>
        <v>143</v>
      </c>
    </row>
    <row r="322" spans="1:7" ht="33.75" outlineLevel="1" x14ac:dyDescent="0.3">
      <c r="A322" s="67">
        <v>116</v>
      </c>
      <c r="B322" s="95" t="s">
        <v>699</v>
      </c>
      <c r="C322" s="125" t="s">
        <v>880</v>
      </c>
      <c r="D322" s="110" t="s">
        <v>881</v>
      </c>
      <c r="E322" s="49" t="s">
        <v>882</v>
      </c>
      <c r="F322" s="54" t="s">
        <v>883</v>
      </c>
      <c r="G322" s="55">
        <f t="shared" si="3"/>
        <v>958.1</v>
      </c>
    </row>
    <row r="323" spans="1:7" ht="17.25" customHeight="1" outlineLevel="1" x14ac:dyDescent="0.3">
      <c r="A323" s="56"/>
      <c r="B323" s="96"/>
      <c r="C323" s="126"/>
      <c r="D323" s="112"/>
      <c r="E323" s="70" t="s">
        <v>884</v>
      </c>
      <c r="F323" s="54" t="s">
        <v>728</v>
      </c>
      <c r="G323" s="55"/>
    </row>
    <row r="324" spans="1:7" ht="17.25" customHeight="1" outlineLevel="1" x14ac:dyDescent="0.3">
      <c r="A324" s="56">
        <v>311</v>
      </c>
      <c r="B324" s="94" t="s">
        <v>699</v>
      </c>
      <c r="C324" s="120" t="s">
        <v>667</v>
      </c>
      <c r="D324" s="110" t="s">
        <v>885</v>
      </c>
      <c r="E324" s="49" t="s">
        <v>886</v>
      </c>
      <c r="F324" s="54">
        <v>400</v>
      </c>
      <c r="G324" s="55">
        <v>500</v>
      </c>
    </row>
    <row r="325" spans="1:7" ht="17.25" customHeight="1" outlineLevel="1" x14ac:dyDescent="0.3">
      <c r="A325" s="56">
        <v>312</v>
      </c>
      <c r="B325" s="94" t="s">
        <v>699</v>
      </c>
      <c r="C325" s="120" t="s">
        <v>668</v>
      </c>
      <c r="D325" s="110" t="s">
        <v>887</v>
      </c>
      <c r="E325" s="49" t="s">
        <v>888</v>
      </c>
      <c r="F325" s="54">
        <v>350</v>
      </c>
      <c r="G325" s="55">
        <v>400</v>
      </c>
    </row>
    <row r="326" spans="1:7" ht="17.25" customHeight="1" outlineLevel="1" x14ac:dyDescent="0.3">
      <c r="A326" s="56">
        <v>313</v>
      </c>
      <c r="B326" s="94" t="s">
        <v>699</v>
      </c>
      <c r="C326" s="120" t="s">
        <v>669</v>
      </c>
      <c r="D326" s="110" t="s">
        <v>889</v>
      </c>
      <c r="E326" s="49" t="s">
        <v>890</v>
      </c>
      <c r="F326" s="54">
        <v>420</v>
      </c>
      <c r="G326" s="55">
        <f t="shared" si="3"/>
        <v>462.00000000000006</v>
      </c>
    </row>
    <row r="327" spans="1:7" ht="17.25" customHeight="1" outlineLevel="1" x14ac:dyDescent="0.3">
      <c r="A327" s="56">
        <v>314</v>
      </c>
      <c r="B327" s="94" t="s">
        <v>699</v>
      </c>
      <c r="C327" s="120" t="s">
        <v>670</v>
      </c>
      <c r="D327" s="110" t="s">
        <v>891</v>
      </c>
      <c r="E327" s="49" t="s">
        <v>892</v>
      </c>
      <c r="F327" s="54">
        <v>476</v>
      </c>
      <c r="G327" s="55">
        <f t="shared" si="3"/>
        <v>523.6</v>
      </c>
    </row>
    <row r="328" spans="1:7" ht="44.25" customHeight="1" outlineLevel="1" x14ac:dyDescent="0.3">
      <c r="A328" s="56">
        <v>315</v>
      </c>
      <c r="B328" s="94" t="s">
        <v>699</v>
      </c>
      <c r="C328" s="120" t="s">
        <v>671</v>
      </c>
      <c r="D328" s="110" t="s">
        <v>893</v>
      </c>
      <c r="E328" s="49" t="s">
        <v>894</v>
      </c>
      <c r="F328" s="54">
        <v>550</v>
      </c>
      <c r="G328" s="55">
        <f t="shared" si="3"/>
        <v>605</v>
      </c>
    </row>
    <row r="329" spans="1:7" ht="17.25" customHeight="1" outlineLevel="1" x14ac:dyDescent="0.3">
      <c r="A329" s="56">
        <v>316</v>
      </c>
      <c r="B329" s="94" t="s">
        <v>699</v>
      </c>
      <c r="C329" s="120" t="s">
        <v>672</v>
      </c>
      <c r="D329" s="110" t="s">
        <v>895</v>
      </c>
      <c r="E329" s="49" t="s">
        <v>896</v>
      </c>
      <c r="F329" s="54">
        <v>420</v>
      </c>
      <c r="G329" s="55">
        <f t="shared" si="3"/>
        <v>462.00000000000006</v>
      </c>
    </row>
    <row r="330" spans="1:7" ht="17.25" customHeight="1" outlineLevel="1" x14ac:dyDescent="0.3">
      <c r="A330" s="56">
        <v>317</v>
      </c>
      <c r="B330" s="94" t="s">
        <v>699</v>
      </c>
      <c r="C330" s="120" t="s">
        <v>673</v>
      </c>
      <c r="D330" s="110" t="s">
        <v>897</v>
      </c>
      <c r="E330" s="49" t="s">
        <v>898</v>
      </c>
      <c r="F330" s="54">
        <v>490</v>
      </c>
      <c r="G330" s="55">
        <f t="shared" si="3"/>
        <v>539</v>
      </c>
    </row>
    <row r="331" spans="1:7" ht="33.75" outlineLevel="1" x14ac:dyDescent="0.3">
      <c r="A331" s="56">
        <v>318</v>
      </c>
      <c r="B331" s="94" t="s">
        <v>699</v>
      </c>
      <c r="C331" s="120" t="s">
        <v>674</v>
      </c>
      <c r="D331" s="110" t="s">
        <v>899</v>
      </c>
      <c r="E331" s="49" t="s">
        <v>900</v>
      </c>
      <c r="F331" s="54" t="s">
        <v>901</v>
      </c>
      <c r="G331" s="55">
        <f t="shared" si="3"/>
        <v>1595.0000000000002</v>
      </c>
    </row>
    <row r="332" spans="1:7" ht="17.25" customHeight="1" outlineLevel="1" x14ac:dyDescent="0.3">
      <c r="A332" s="56">
        <v>319</v>
      </c>
      <c r="B332" s="94" t="s">
        <v>699</v>
      </c>
      <c r="C332" s="120" t="s">
        <v>675</v>
      </c>
      <c r="D332" s="110" t="s">
        <v>902</v>
      </c>
      <c r="E332" s="49" t="s">
        <v>903</v>
      </c>
      <c r="F332" s="54" t="s">
        <v>334</v>
      </c>
      <c r="G332" s="55">
        <f t="shared" si="3"/>
        <v>1210</v>
      </c>
    </row>
    <row r="333" spans="1:7" ht="17.25" customHeight="1" outlineLevel="1" x14ac:dyDescent="0.3">
      <c r="A333" s="56">
        <v>320</v>
      </c>
      <c r="B333" s="93" t="s">
        <v>904</v>
      </c>
      <c r="C333" s="120" t="s">
        <v>676</v>
      </c>
      <c r="D333" s="102" t="s">
        <v>905</v>
      </c>
      <c r="E333" s="49" t="s">
        <v>906</v>
      </c>
      <c r="F333" s="58">
        <v>700</v>
      </c>
      <c r="G333" s="55">
        <v>950</v>
      </c>
    </row>
    <row r="334" spans="1:7" ht="17.25" customHeight="1" outlineLevel="1" x14ac:dyDescent="0.3">
      <c r="A334" s="56">
        <v>321</v>
      </c>
      <c r="B334" s="94" t="s">
        <v>699</v>
      </c>
      <c r="C334" s="120" t="s">
        <v>677</v>
      </c>
      <c r="D334" s="110" t="s">
        <v>907</v>
      </c>
      <c r="E334" s="49" t="s">
        <v>908</v>
      </c>
      <c r="F334" s="54">
        <v>600</v>
      </c>
      <c r="G334" s="55">
        <f t="shared" si="3"/>
        <v>660</v>
      </c>
    </row>
    <row r="335" spans="1:7" ht="17.25" customHeight="1" outlineLevel="1" x14ac:dyDescent="0.3">
      <c r="A335" s="56"/>
      <c r="B335" s="94"/>
      <c r="C335" s="120"/>
      <c r="D335" s="95"/>
      <c r="E335" s="68" t="s">
        <v>909</v>
      </c>
      <c r="F335" s="54" t="s">
        <v>728</v>
      </c>
      <c r="G335" s="55"/>
    </row>
    <row r="336" spans="1:7" ht="17.25" customHeight="1" outlineLevel="1" x14ac:dyDescent="0.3">
      <c r="A336" s="56">
        <v>322</v>
      </c>
      <c r="B336" s="94" t="s">
        <v>699</v>
      </c>
      <c r="C336" s="124" t="s">
        <v>678</v>
      </c>
      <c r="D336" s="113" t="s">
        <v>910</v>
      </c>
      <c r="E336" s="49" t="s">
        <v>911</v>
      </c>
      <c r="F336" s="54" t="s">
        <v>912</v>
      </c>
      <c r="G336" s="55" t="str">
        <f>F336</f>
        <v>53</v>
      </c>
    </row>
    <row r="337" spans="1:7" ht="17.25" customHeight="1" outlineLevel="1" x14ac:dyDescent="0.3">
      <c r="A337" s="56">
        <v>323</v>
      </c>
      <c r="B337" s="94" t="s">
        <v>699</v>
      </c>
      <c r="C337" s="124" t="s">
        <v>679</v>
      </c>
      <c r="D337" s="113" t="s">
        <v>913</v>
      </c>
      <c r="E337" s="49" t="s">
        <v>914</v>
      </c>
      <c r="F337" s="54" t="s">
        <v>848</v>
      </c>
      <c r="G337" s="55">
        <f>F337*1.1</f>
        <v>198.00000000000003</v>
      </c>
    </row>
    <row r="338" spans="1:7" ht="17.25" customHeight="1" outlineLevel="1" x14ac:dyDescent="0.3">
      <c r="A338" s="56">
        <v>324</v>
      </c>
      <c r="B338" s="94" t="s">
        <v>699</v>
      </c>
      <c r="C338" s="124" t="s">
        <v>680</v>
      </c>
      <c r="D338" s="113" t="s">
        <v>915</v>
      </c>
      <c r="E338" s="49" t="s">
        <v>916</v>
      </c>
      <c r="F338" s="54" t="s">
        <v>917</v>
      </c>
      <c r="G338" s="55" t="str">
        <f>F338</f>
        <v>875</v>
      </c>
    </row>
    <row r="339" spans="1:7" ht="17.25" customHeight="1" outlineLevel="1" x14ac:dyDescent="0.3">
      <c r="A339" s="56">
        <v>325</v>
      </c>
      <c r="B339" s="94" t="s">
        <v>699</v>
      </c>
      <c r="C339" s="124" t="s">
        <v>681</v>
      </c>
      <c r="D339" s="113" t="s">
        <v>918</v>
      </c>
      <c r="E339" s="49" t="s">
        <v>919</v>
      </c>
      <c r="F339" s="54" t="s">
        <v>920</v>
      </c>
      <c r="G339" s="55" t="str">
        <f>F339</f>
        <v>145</v>
      </c>
    </row>
    <row r="340" spans="1:7" ht="17.25" customHeight="1" outlineLevel="1" x14ac:dyDescent="0.3">
      <c r="A340" s="56"/>
      <c r="B340" s="96"/>
      <c r="C340" s="122"/>
      <c r="D340" s="114"/>
      <c r="E340" s="71" t="s">
        <v>921</v>
      </c>
      <c r="F340" s="54" t="s">
        <v>728</v>
      </c>
      <c r="G340" s="55"/>
    </row>
    <row r="341" spans="1:7" ht="17.25" customHeight="1" outlineLevel="1" x14ac:dyDescent="0.3">
      <c r="A341" s="56">
        <v>326</v>
      </c>
      <c r="B341" s="94" t="s">
        <v>699</v>
      </c>
      <c r="C341" s="120" t="s">
        <v>682</v>
      </c>
      <c r="D341" s="102" t="s">
        <v>922</v>
      </c>
      <c r="E341" s="49" t="s">
        <v>923</v>
      </c>
      <c r="F341" s="54">
        <v>204</v>
      </c>
      <c r="G341" s="55">
        <v>225</v>
      </c>
    </row>
    <row r="342" spans="1:7" ht="17.25" customHeight="1" outlineLevel="1" x14ac:dyDescent="0.3">
      <c r="A342" s="56">
        <v>327</v>
      </c>
      <c r="B342" s="94" t="s">
        <v>699</v>
      </c>
      <c r="C342" s="120" t="s">
        <v>683</v>
      </c>
      <c r="D342" s="102" t="s">
        <v>924</v>
      </c>
      <c r="E342" s="49" t="s">
        <v>925</v>
      </c>
      <c r="F342" s="54">
        <v>70</v>
      </c>
      <c r="G342" s="55">
        <f t="shared" si="3"/>
        <v>77</v>
      </c>
    </row>
    <row r="343" spans="1:7" ht="34.5" outlineLevel="1" thickBot="1" x14ac:dyDescent="0.35">
      <c r="A343" s="56">
        <v>328</v>
      </c>
      <c r="B343" s="97" t="s">
        <v>699</v>
      </c>
      <c r="C343" s="127" t="s">
        <v>684</v>
      </c>
      <c r="D343" s="115" t="s">
        <v>926</v>
      </c>
      <c r="E343" s="72" t="s">
        <v>927</v>
      </c>
      <c r="F343" s="73">
        <v>250</v>
      </c>
      <c r="G343" s="55">
        <f t="shared" si="3"/>
        <v>275</v>
      </c>
    </row>
    <row r="344" spans="1:7" x14ac:dyDescent="0.3">
      <c r="A344" s="56">
        <v>329</v>
      </c>
      <c r="B344" s="98"/>
      <c r="C344" s="120">
        <v>38</v>
      </c>
      <c r="D344" s="74"/>
      <c r="E344" s="49" t="s">
        <v>312</v>
      </c>
      <c r="F344" s="75"/>
      <c r="G344" s="51">
        <v>13.48</v>
      </c>
    </row>
    <row r="345" spans="1:7" x14ac:dyDescent="0.3">
      <c r="A345" s="56">
        <v>330</v>
      </c>
      <c r="B345" s="98"/>
      <c r="C345" s="120">
        <v>34</v>
      </c>
      <c r="D345" s="74"/>
      <c r="E345" s="49" t="s">
        <v>313</v>
      </c>
      <c r="F345" s="75"/>
      <c r="G345" s="51">
        <v>62.21</v>
      </c>
    </row>
    <row r="346" spans="1:7" x14ac:dyDescent="0.3">
      <c r="A346" s="56">
        <v>331</v>
      </c>
      <c r="B346" s="98"/>
      <c r="C346" s="120">
        <v>35</v>
      </c>
      <c r="D346" s="74"/>
      <c r="E346" s="49" t="s">
        <v>314</v>
      </c>
      <c r="F346" s="75"/>
      <c r="G346" s="51">
        <v>3.89</v>
      </c>
    </row>
    <row r="347" spans="1:7" x14ac:dyDescent="0.3">
      <c r="A347" s="56">
        <v>332</v>
      </c>
      <c r="B347" s="98"/>
      <c r="C347" s="120">
        <v>36</v>
      </c>
      <c r="D347" s="74"/>
      <c r="E347" s="49" t="s">
        <v>315</v>
      </c>
      <c r="F347" s="75"/>
      <c r="G347" s="51">
        <v>6.87</v>
      </c>
    </row>
    <row r="348" spans="1:7" ht="18" thickBot="1" x14ac:dyDescent="0.35">
      <c r="A348" s="76">
        <v>333</v>
      </c>
      <c r="B348" s="99"/>
      <c r="C348" s="128">
        <v>37</v>
      </c>
      <c r="D348" s="77"/>
      <c r="E348" s="78" t="s">
        <v>316</v>
      </c>
      <c r="F348" s="79"/>
      <c r="G348" s="80">
        <v>1.61</v>
      </c>
    </row>
    <row r="350" spans="1:7" ht="25.5" customHeight="1" x14ac:dyDescent="0.3">
      <c r="C350" s="35" t="s">
        <v>1093</v>
      </c>
    </row>
  </sheetData>
  <mergeCells count="10">
    <mergeCell ref="C7:F7"/>
    <mergeCell ref="C8:F8"/>
    <mergeCell ref="D9:E9"/>
    <mergeCell ref="E234:F234"/>
    <mergeCell ref="E1:G1"/>
    <mergeCell ref="E2:G2"/>
    <mergeCell ref="E3:G3"/>
    <mergeCell ref="E4:G4"/>
    <mergeCell ref="E5:G5"/>
    <mergeCell ref="C6:F6"/>
  </mergeCells>
  <conditionalFormatting sqref="C320:C322">
    <cfRule type="duplicateValues" dxfId="7" priority="1"/>
  </conditionalFormatting>
  <pageMargins left="0.70866141732283472" right="0.31496062992125984" top="0.35433070866141736" bottom="0.35433070866141736" header="0" footer="0"/>
  <pageSetup paperSize="9" scale="68" fitToHeight="7" orientation="portrait" r:id="rId1"/>
  <rowBreaks count="4" manualBreakCount="4">
    <brk id="88" max="7" man="1"/>
    <brk id="159" max="7" man="1"/>
    <brk id="249" max="7" man="1"/>
    <brk id="29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50"/>
  <sheetViews>
    <sheetView tabSelected="1" view="pageBreakPreview" topLeftCell="A342" zoomScaleSheetLayoutView="100" workbookViewId="0">
      <selection activeCell="E115" sqref="E115"/>
    </sheetView>
  </sheetViews>
  <sheetFormatPr defaultRowHeight="18.75" outlineLevelRow="1" x14ac:dyDescent="0.3"/>
  <cols>
    <col min="1" max="1" width="6.5703125" style="180" customWidth="1"/>
    <col min="2" max="2" width="5.85546875" style="34" hidden="1" customWidth="1"/>
    <col min="3" max="3" width="17.42578125" style="35" customWidth="1"/>
    <col min="4" max="4" width="20.5703125" style="36" hidden="1" customWidth="1"/>
    <col min="5" max="5" width="52.85546875" style="206" customWidth="1"/>
    <col min="6" max="6" width="16.42578125" style="35" hidden="1" customWidth="1"/>
    <col min="7" max="7" width="13.85546875" style="81" hidden="1" customWidth="1"/>
    <col min="8" max="8" width="11" style="81" customWidth="1"/>
    <col min="9" max="9" width="9.85546875" style="81" customWidth="1"/>
    <col min="10" max="10" width="10.140625" style="37" hidden="1" customWidth="1"/>
    <col min="11" max="11" width="12.140625" style="37" hidden="1" customWidth="1"/>
    <col min="12" max="12" width="9.85546875" style="37" hidden="1" customWidth="1"/>
    <col min="13" max="13" width="0.7109375" style="37" hidden="1" customWidth="1"/>
    <col min="14" max="14" width="18.140625" style="37" customWidth="1"/>
    <col min="15" max="16384" width="9.140625" style="37"/>
  </cols>
  <sheetData>
    <row r="1" spans="1:14" ht="17.25" x14ac:dyDescent="0.3">
      <c r="E1" s="391" t="s">
        <v>686</v>
      </c>
      <c r="F1" s="391"/>
      <c r="G1" s="391"/>
      <c r="H1" s="391"/>
      <c r="I1" s="391"/>
      <c r="J1" s="391"/>
    </row>
    <row r="2" spans="1:14" x14ac:dyDescent="0.3">
      <c r="H2" s="392" t="s">
        <v>928</v>
      </c>
      <c r="I2" s="392"/>
      <c r="J2" s="392"/>
    </row>
    <row r="3" spans="1:14" ht="17.25" x14ac:dyDescent="0.3">
      <c r="E3" s="392" t="s">
        <v>687</v>
      </c>
      <c r="F3" s="392"/>
      <c r="G3" s="392"/>
      <c r="H3" s="392"/>
      <c r="I3" s="392"/>
      <c r="J3" s="226"/>
    </row>
    <row r="4" spans="1:14" ht="17.25" x14ac:dyDescent="0.3">
      <c r="E4" s="392" t="s">
        <v>688</v>
      </c>
      <c r="F4" s="392"/>
      <c r="G4" s="392"/>
      <c r="H4" s="392"/>
      <c r="I4" s="392"/>
      <c r="J4" s="392"/>
    </row>
    <row r="5" spans="1:14" ht="17.25" customHeight="1" x14ac:dyDescent="0.3">
      <c r="E5" s="393" t="s">
        <v>929</v>
      </c>
      <c r="F5" s="393"/>
      <c r="G5" s="393"/>
      <c r="H5" s="393"/>
      <c r="I5" s="393"/>
      <c r="J5" s="393"/>
    </row>
    <row r="6" spans="1:14" ht="11.25" customHeight="1" x14ac:dyDescent="0.3"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</row>
    <row r="7" spans="1:14" ht="17.25" x14ac:dyDescent="0.3">
      <c r="C7" s="387" t="s">
        <v>1157</v>
      </c>
      <c r="D7" s="387"/>
      <c r="E7" s="387"/>
      <c r="F7" s="387"/>
      <c r="G7" s="387"/>
      <c r="H7" s="387"/>
      <c r="I7" s="387"/>
    </row>
    <row r="8" spans="1:14" ht="17.25" x14ac:dyDescent="0.3">
      <c r="C8" s="387" t="s">
        <v>690</v>
      </c>
      <c r="D8" s="387"/>
      <c r="E8" s="387"/>
      <c r="F8" s="387"/>
      <c r="G8" s="387"/>
      <c r="H8" s="387"/>
      <c r="I8" s="387"/>
    </row>
    <row r="9" spans="1:14" ht="6.75" customHeight="1" thickBot="1" x14ac:dyDescent="0.35">
      <c r="D9" s="388"/>
      <c r="E9" s="388"/>
      <c r="F9" s="39"/>
      <c r="G9" s="39"/>
      <c r="H9" s="39"/>
      <c r="I9" s="39"/>
    </row>
    <row r="10" spans="1:14" ht="20.25" customHeight="1" thickBot="1" x14ac:dyDescent="0.35">
      <c r="D10" s="39"/>
      <c r="E10" s="207" t="s">
        <v>691</v>
      </c>
      <c r="F10" s="144" t="s">
        <v>692</v>
      </c>
      <c r="G10" s="41" t="s">
        <v>931</v>
      </c>
      <c r="H10" s="41" t="s">
        <v>1156</v>
      </c>
      <c r="N10" s="41" t="s">
        <v>1138</v>
      </c>
    </row>
    <row r="11" spans="1:14" ht="54.75" customHeight="1" thickBot="1" x14ac:dyDescent="0.35">
      <c r="A11" s="42" t="s">
        <v>693</v>
      </c>
      <c r="B11" s="43" t="s">
        <v>694</v>
      </c>
      <c r="C11" s="227" t="s">
        <v>359</v>
      </c>
      <c r="D11" s="45" t="s">
        <v>695</v>
      </c>
      <c r="E11" s="208" t="s">
        <v>696</v>
      </c>
      <c r="F11" s="129" t="s">
        <v>697</v>
      </c>
      <c r="G11" s="129" t="s">
        <v>1139</v>
      </c>
      <c r="H11" s="192" t="s">
        <v>1132</v>
      </c>
      <c r="I11" s="192" t="s">
        <v>697</v>
      </c>
      <c r="J11" s="185" t="s">
        <v>1128</v>
      </c>
      <c r="K11" s="147" t="s">
        <v>1127</v>
      </c>
      <c r="L11" s="147" t="s">
        <v>1131</v>
      </c>
      <c r="M11" s="148" t="s">
        <v>1135</v>
      </c>
    </row>
    <row r="12" spans="1:14" ht="37.5" x14ac:dyDescent="0.3">
      <c r="A12" s="88">
        <v>1</v>
      </c>
      <c r="B12" s="85"/>
      <c r="C12" s="145" t="s">
        <v>360</v>
      </c>
      <c r="D12" s="48"/>
      <c r="E12" s="209" t="s">
        <v>932</v>
      </c>
      <c r="F12" s="50"/>
      <c r="G12" s="146">
        <v>150</v>
      </c>
      <c r="H12" s="161"/>
      <c r="I12" s="193">
        <v>190</v>
      </c>
      <c r="J12" s="186">
        <f>G12*1.1</f>
        <v>165</v>
      </c>
      <c r="K12" s="149">
        <v>160</v>
      </c>
      <c r="L12" s="149">
        <v>200</v>
      </c>
      <c r="M12" s="150">
        <v>170</v>
      </c>
    </row>
    <row r="13" spans="1:14" ht="17.25" customHeight="1" x14ac:dyDescent="0.3">
      <c r="A13" s="86">
        <v>2</v>
      </c>
      <c r="B13" s="85"/>
      <c r="C13" s="117" t="s">
        <v>361</v>
      </c>
      <c r="D13" s="48"/>
      <c r="E13" s="210" t="s">
        <v>933</v>
      </c>
      <c r="F13" s="50"/>
      <c r="G13" s="130">
        <v>350</v>
      </c>
      <c r="H13" s="162"/>
      <c r="I13" s="194">
        <v>400</v>
      </c>
      <c r="J13" s="187">
        <f>G13*1.1</f>
        <v>385.00000000000006</v>
      </c>
      <c r="K13" s="139">
        <v>600</v>
      </c>
      <c r="L13" s="139">
        <v>500</v>
      </c>
      <c r="M13" s="151"/>
    </row>
    <row r="14" spans="1:14" ht="37.5" x14ac:dyDescent="0.3">
      <c r="A14" s="86">
        <v>3</v>
      </c>
      <c r="B14" s="85"/>
      <c r="C14" s="117" t="s">
        <v>362</v>
      </c>
      <c r="D14" s="48"/>
      <c r="E14" s="210" t="s">
        <v>934</v>
      </c>
      <c r="F14" s="50"/>
      <c r="G14" s="130">
        <v>247</v>
      </c>
      <c r="H14" s="142">
        <f>I14/290</f>
        <v>0.17241379310344829</v>
      </c>
      <c r="I14" s="194">
        <v>50</v>
      </c>
      <c r="J14" s="187">
        <v>272</v>
      </c>
      <c r="K14" s="139">
        <v>80</v>
      </c>
      <c r="L14" s="139"/>
      <c r="M14" s="151"/>
    </row>
    <row r="15" spans="1:14" ht="17.25" hidden="1" customHeight="1" x14ac:dyDescent="0.3">
      <c r="A15" s="86">
        <v>4</v>
      </c>
      <c r="B15" s="85"/>
      <c r="C15" s="117"/>
      <c r="D15" s="48"/>
      <c r="E15" s="210"/>
      <c r="F15" s="50"/>
      <c r="G15" s="130"/>
      <c r="H15" s="142"/>
      <c r="I15" s="194"/>
      <c r="J15" s="187"/>
      <c r="K15" s="139"/>
      <c r="L15" s="139"/>
      <c r="M15" s="151"/>
    </row>
    <row r="16" spans="1:14" ht="17.25" customHeight="1" x14ac:dyDescent="0.3">
      <c r="A16" s="86">
        <v>5</v>
      </c>
      <c r="B16" s="85"/>
      <c r="C16" s="117" t="s">
        <v>364</v>
      </c>
      <c r="D16" s="48"/>
      <c r="E16" s="210" t="s">
        <v>936</v>
      </c>
      <c r="F16" s="50"/>
      <c r="G16" s="130">
        <v>572</v>
      </c>
      <c r="H16" s="142">
        <f>I16/290</f>
        <v>0.34482758620689657</v>
      </c>
      <c r="I16" s="194">
        <v>100</v>
      </c>
      <c r="J16" s="187">
        <v>630</v>
      </c>
      <c r="K16" s="139"/>
      <c r="L16" s="139"/>
      <c r="M16" s="151"/>
    </row>
    <row r="17" spans="1:13" ht="37.5" customHeight="1" x14ac:dyDescent="0.3">
      <c r="A17" s="86">
        <v>6</v>
      </c>
      <c r="B17" s="85"/>
      <c r="C17" s="117" t="s">
        <v>365</v>
      </c>
      <c r="D17" s="48"/>
      <c r="E17" s="210" t="s">
        <v>937</v>
      </c>
      <c r="F17" s="50"/>
      <c r="G17" s="130">
        <v>286</v>
      </c>
      <c r="H17" s="142">
        <v>1.1000000000000001</v>
      </c>
      <c r="I17" s="194">
        <f t="shared" ref="I17:I78" si="0">ROUND(290*H17,0)</f>
        <v>319</v>
      </c>
      <c r="J17" s="187">
        <v>315</v>
      </c>
      <c r="K17" s="139"/>
      <c r="L17" s="139"/>
      <c r="M17" s="151"/>
    </row>
    <row r="18" spans="1:13" ht="34.5" hidden="1" customHeight="1" x14ac:dyDescent="0.3">
      <c r="A18" s="86">
        <v>7</v>
      </c>
      <c r="B18" s="85"/>
      <c r="C18" s="117"/>
      <c r="D18" s="48"/>
      <c r="E18" s="210"/>
      <c r="F18" s="50"/>
      <c r="G18" s="130"/>
      <c r="H18" s="142"/>
      <c r="I18" s="194"/>
      <c r="J18" s="187"/>
      <c r="K18" s="139"/>
      <c r="L18" s="139"/>
      <c r="M18" s="151"/>
    </row>
    <row r="19" spans="1:13" ht="17.25" customHeight="1" x14ac:dyDescent="0.3">
      <c r="A19" s="86">
        <v>8</v>
      </c>
      <c r="B19" s="85"/>
      <c r="C19" s="117" t="s">
        <v>367</v>
      </c>
      <c r="D19" s="48"/>
      <c r="E19" s="210" t="s">
        <v>939</v>
      </c>
      <c r="F19" s="50"/>
      <c r="G19" s="130">
        <v>226.2</v>
      </c>
      <c r="H19" s="142">
        <v>0.87</v>
      </c>
      <c r="I19" s="194">
        <f t="shared" si="0"/>
        <v>252</v>
      </c>
      <c r="J19" s="187">
        <v>249</v>
      </c>
      <c r="K19" s="139"/>
      <c r="L19" s="139"/>
      <c r="M19" s="151"/>
    </row>
    <row r="20" spans="1:13" ht="37.5" x14ac:dyDescent="0.3">
      <c r="A20" s="86">
        <v>9</v>
      </c>
      <c r="B20" s="85"/>
      <c r="C20" s="117" t="s">
        <v>368</v>
      </c>
      <c r="D20" s="48"/>
      <c r="E20" s="210" t="s">
        <v>940</v>
      </c>
      <c r="F20" s="50"/>
      <c r="G20" s="130">
        <v>130</v>
      </c>
      <c r="H20" s="142">
        <v>0.5</v>
      </c>
      <c r="I20" s="194">
        <f t="shared" si="0"/>
        <v>145</v>
      </c>
      <c r="J20" s="187">
        <f>G20*1.1</f>
        <v>143</v>
      </c>
      <c r="K20" s="139"/>
      <c r="L20" s="139"/>
      <c r="M20" s="151"/>
    </row>
    <row r="21" spans="1:13" ht="17.25" hidden="1" customHeight="1" x14ac:dyDescent="0.3">
      <c r="A21" s="86">
        <v>10</v>
      </c>
      <c r="B21" s="85"/>
      <c r="C21" s="117"/>
      <c r="D21" s="48"/>
      <c r="E21" s="210"/>
      <c r="F21" s="50"/>
      <c r="G21" s="130"/>
      <c r="H21" s="142"/>
      <c r="I21" s="194"/>
      <c r="J21" s="187"/>
      <c r="K21" s="139"/>
      <c r="L21" s="139"/>
      <c r="M21" s="151"/>
    </row>
    <row r="22" spans="1:13" ht="17.25" hidden="1" customHeight="1" x14ac:dyDescent="0.3">
      <c r="A22" s="86">
        <v>11</v>
      </c>
      <c r="B22" s="85"/>
      <c r="C22" s="117"/>
      <c r="D22" s="48"/>
      <c r="E22" s="210"/>
      <c r="F22" s="50"/>
      <c r="G22" s="130"/>
      <c r="H22" s="142"/>
      <c r="I22" s="194"/>
      <c r="J22" s="187"/>
      <c r="K22" s="139"/>
      <c r="L22" s="139"/>
      <c r="M22" s="151"/>
    </row>
    <row r="23" spans="1:13" ht="17.25" hidden="1" customHeight="1" x14ac:dyDescent="0.3">
      <c r="A23" s="86">
        <v>12</v>
      </c>
      <c r="B23" s="85"/>
      <c r="C23" s="117"/>
      <c r="D23" s="48"/>
      <c r="E23" s="210"/>
      <c r="F23" s="50"/>
      <c r="G23" s="130"/>
      <c r="H23" s="142"/>
      <c r="I23" s="194"/>
      <c r="J23" s="187"/>
      <c r="K23" s="139"/>
      <c r="L23" s="139"/>
      <c r="M23" s="151"/>
    </row>
    <row r="24" spans="1:13" ht="34.5" customHeight="1" x14ac:dyDescent="0.3">
      <c r="A24" s="86">
        <v>13</v>
      </c>
      <c r="B24" s="85"/>
      <c r="C24" s="117" t="s">
        <v>372</v>
      </c>
      <c r="D24" s="48"/>
      <c r="E24" s="210" t="s">
        <v>957</v>
      </c>
      <c r="F24" s="50"/>
      <c r="G24" s="130">
        <v>195</v>
      </c>
      <c r="H24" s="142">
        <v>0.75</v>
      </c>
      <c r="I24" s="194">
        <f t="shared" si="0"/>
        <v>218</v>
      </c>
      <c r="J24" s="187">
        <v>215</v>
      </c>
      <c r="K24" s="139"/>
      <c r="L24" s="139"/>
      <c r="M24" s="151" t="s">
        <v>1136</v>
      </c>
    </row>
    <row r="25" spans="1:13" s="173" customFormat="1" ht="37.5" x14ac:dyDescent="0.3">
      <c r="A25" s="156">
        <v>14</v>
      </c>
      <c r="B25" s="85"/>
      <c r="C25" s="117" t="s">
        <v>376</v>
      </c>
      <c r="D25" s="157"/>
      <c r="E25" s="211" t="s">
        <v>1151</v>
      </c>
      <c r="F25" s="50"/>
      <c r="G25" s="130">
        <v>247</v>
      </c>
      <c r="H25" s="163">
        <f>I25/290</f>
        <v>0.68965517241379315</v>
      </c>
      <c r="I25" s="194">
        <v>200</v>
      </c>
      <c r="J25" s="188">
        <v>272</v>
      </c>
      <c r="K25" s="171">
        <v>250</v>
      </c>
      <c r="L25" s="171"/>
      <c r="M25" s="172"/>
    </row>
    <row r="26" spans="1:13" s="160" customFormat="1" ht="17.25" customHeight="1" x14ac:dyDescent="0.3">
      <c r="A26" s="156">
        <v>15</v>
      </c>
      <c r="B26" s="85"/>
      <c r="C26" s="117" t="s">
        <v>1159</v>
      </c>
      <c r="D26" s="157"/>
      <c r="E26" s="211" t="s">
        <v>1160</v>
      </c>
      <c r="F26" s="50"/>
      <c r="G26" s="130"/>
      <c r="H26" s="163">
        <f>I26/290</f>
        <v>0.31034482758620691</v>
      </c>
      <c r="I26" s="194">
        <v>90</v>
      </c>
      <c r="J26" s="189"/>
      <c r="K26" s="158"/>
      <c r="L26" s="158"/>
      <c r="M26" s="159"/>
    </row>
    <row r="27" spans="1:13" s="160" customFormat="1" ht="17.25" hidden="1" customHeight="1" x14ac:dyDescent="0.3">
      <c r="A27" s="156">
        <v>16</v>
      </c>
      <c r="B27" s="85"/>
      <c r="C27" s="117"/>
      <c r="D27" s="157"/>
      <c r="E27" s="211"/>
      <c r="F27" s="50"/>
      <c r="G27" s="130"/>
      <c r="H27" s="163"/>
      <c r="I27" s="194"/>
      <c r="J27" s="189"/>
      <c r="K27" s="158"/>
      <c r="L27" s="158"/>
      <c r="M27" s="159"/>
    </row>
    <row r="28" spans="1:13" ht="37.5" x14ac:dyDescent="0.3">
      <c r="A28" s="156"/>
      <c r="B28" s="85"/>
      <c r="C28" s="117"/>
      <c r="D28" s="157"/>
      <c r="E28" s="212" t="s">
        <v>958</v>
      </c>
      <c r="F28" s="50"/>
      <c r="G28" s="130"/>
      <c r="H28" s="163"/>
      <c r="I28" s="194"/>
      <c r="J28" s="187"/>
      <c r="K28" s="139"/>
      <c r="L28" s="139"/>
      <c r="M28" s="151"/>
    </row>
    <row r="29" spans="1:13" ht="17.25" hidden="1" customHeight="1" x14ac:dyDescent="0.3">
      <c r="A29" s="156">
        <v>17</v>
      </c>
      <c r="B29" s="85"/>
      <c r="C29" s="117"/>
      <c r="D29" s="157"/>
      <c r="E29" s="212"/>
      <c r="F29" s="50"/>
      <c r="G29" s="130"/>
      <c r="H29" s="163"/>
      <c r="I29" s="194"/>
      <c r="J29" s="187"/>
      <c r="K29" s="139"/>
      <c r="L29" s="139"/>
      <c r="M29" s="151"/>
    </row>
    <row r="30" spans="1:13" s="173" customFormat="1" ht="17.25" customHeight="1" x14ac:dyDescent="0.3">
      <c r="A30" s="156">
        <v>18</v>
      </c>
      <c r="B30" s="85"/>
      <c r="C30" s="117" t="s">
        <v>1155</v>
      </c>
      <c r="D30" s="157"/>
      <c r="E30" s="211" t="s">
        <v>1142</v>
      </c>
      <c r="F30" s="50"/>
      <c r="G30" s="130"/>
      <c r="H30" s="163">
        <f>I30/290</f>
        <v>0.34482758620689657</v>
      </c>
      <c r="I30" s="194">
        <v>100</v>
      </c>
      <c r="J30" s="188"/>
      <c r="K30" s="171"/>
      <c r="L30" s="171"/>
      <c r="M30" s="172"/>
    </row>
    <row r="31" spans="1:13" ht="37.5" x14ac:dyDescent="0.3">
      <c r="A31" s="156">
        <v>19</v>
      </c>
      <c r="B31" s="85"/>
      <c r="C31" s="117" t="s">
        <v>378</v>
      </c>
      <c r="D31" s="157"/>
      <c r="E31" s="211" t="s">
        <v>947</v>
      </c>
      <c r="F31" s="50"/>
      <c r="G31" s="130">
        <v>286</v>
      </c>
      <c r="H31" s="163">
        <v>1.1000000000000001</v>
      </c>
      <c r="I31" s="194">
        <f t="shared" si="0"/>
        <v>319</v>
      </c>
      <c r="J31" s="187">
        <v>315</v>
      </c>
      <c r="K31" s="139"/>
      <c r="L31" s="139"/>
      <c r="M31" s="151"/>
    </row>
    <row r="32" spans="1:13" ht="36.75" customHeight="1" x14ac:dyDescent="0.3">
      <c r="A32" s="156">
        <v>20</v>
      </c>
      <c r="B32" s="85"/>
      <c r="C32" s="117" t="s">
        <v>379</v>
      </c>
      <c r="D32" s="157"/>
      <c r="E32" s="211" t="s">
        <v>948</v>
      </c>
      <c r="F32" s="50"/>
      <c r="G32" s="130">
        <v>208</v>
      </c>
      <c r="H32" s="163">
        <v>0.8</v>
      </c>
      <c r="I32" s="194">
        <f t="shared" si="0"/>
        <v>232</v>
      </c>
      <c r="J32" s="187">
        <v>229</v>
      </c>
      <c r="K32" s="139"/>
      <c r="L32" s="139"/>
      <c r="M32" s="151"/>
    </row>
    <row r="33" spans="1:13" x14ac:dyDescent="0.3">
      <c r="A33" s="156">
        <v>21</v>
      </c>
      <c r="B33" s="85"/>
      <c r="C33" s="117" t="s">
        <v>380</v>
      </c>
      <c r="D33" s="157"/>
      <c r="E33" s="211" t="s">
        <v>949</v>
      </c>
      <c r="F33" s="50"/>
      <c r="G33" s="130">
        <v>325</v>
      </c>
      <c r="H33" s="163">
        <v>1.25</v>
      </c>
      <c r="I33" s="194">
        <f t="shared" si="0"/>
        <v>363</v>
      </c>
      <c r="J33" s="187">
        <v>358</v>
      </c>
      <c r="K33" s="139"/>
      <c r="L33" s="139"/>
      <c r="M33" s="151"/>
    </row>
    <row r="34" spans="1:13" x14ac:dyDescent="0.3">
      <c r="A34" s="86">
        <v>22</v>
      </c>
      <c r="B34" s="85"/>
      <c r="C34" s="117" t="s">
        <v>381</v>
      </c>
      <c r="D34" s="48"/>
      <c r="E34" s="210" t="s">
        <v>951</v>
      </c>
      <c r="F34" s="50"/>
      <c r="G34" s="130">
        <v>299</v>
      </c>
      <c r="H34" s="142">
        <v>1.1499999999999999</v>
      </c>
      <c r="I34" s="194">
        <f t="shared" si="0"/>
        <v>334</v>
      </c>
      <c r="J34" s="187">
        <v>330</v>
      </c>
      <c r="K34" s="139"/>
      <c r="L34" s="139"/>
      <c r="M34" s="151"/>
    </row>
    <row r="35" spans="1:13" ht="16.5" customHeight="1" x14ac:dyDescent="0.3">
      <c r="A35" s="86">
        <v>23</v>
      </c>
      <c r="B35" s="85"/>
      <c r="C35" s="117" t="s">
        <v>382</v>
      </c>
      <c r="D35" s="48"/>
      <c r="E35" s="210" t="s">
        <v>952</v>
      </c>
      <c r="F35" s="50"/>
      <c r="G35" s="130">
        <v>299</v>
      </c>
      <c r="H35" s="142">
        <v>1.1499999999999999</v>
      </c>
      <c r="I35" s="194">
        <f t="shared" si="0"/>
        <v>334</v>
      </c>
      <c r="J35" s="187">
        <v>330</v>
      </c>
      <c r="K35" s="139"/>
      <c r="L35" s="139"/>
      <c r="M35" s="151"/>
    </row>
    <row r="36" spans="1:13" x14ac:dyDescent="0.3">
      <c r="A36" s="86">
        <v>24</v>
      </c>
      <c r="B36" s="85"/>
      <c r="C36" s="117" t="s">
        <v>383</v>
      </c>
      <c r="D36" s="48"/>
      <c r="E36" s="210" t="s">
        <v>953</v>
      </c>
      <c r="F36" s="50"/>
      <c r="G36" s="130">
        <v>299</v>
      </c>
      <c r="H36" s="142">
        <v>1.1499999999999999</v>
      </c>
      <c r="I36" s="194">
        <f t="shared" si="0"/>
        <v>334</v>
      </c>
      <c r="J36" s="187">
        <v>330</v>
      </c>
      <c r="K36" s="139"/>
      <c r="L36" s="139"/>
      <c r="M36" s="151"/>
    </row>
    <row r="37" spans="1:13" x14ac:dyDescent="0.3">
      <c r="A37" s="86">
        <v>25</v>
      </c>
      <c r="B37" s="85"/>
      <c r="C37" s="117" t="s">
        <v>384</v>
      </c>
      <c r="D37" s="48"/>
      <c r="E37" s="210" t="s">
        <v>954</v>
      </c>
      <c r="F37" s="50"/>
      <c r="G37" s="130">
        <v>234</v>
      </c>
      <c r="H37" s="142">
        <v>0.9</v>
      </c>
      <c r="I37" s="194">
        <f t="shared" si="0"/>
        <v>261</v>
      </c>
      <c r="J37" s="187">
        <v>258</v>
      </c>
      <c r="K37" s="139"/>
      <c r="L37" s="139"/>
      <c r="M37" s="151"/>
    </row>
    <row r="38" spans="1:13" x14ac:dyDescent="0.3">
      <c r="A38" s="86">
        <v>26</v>
      </c>
      <c r="B38" s="85"/>
      <c r="C38" s="117" t="s">
        <v>385</v>
      </c>
      <c r="D38" s="48"/>
      <c r="E38" s="210" t="s">
        <v>955</v>
      </c>
      <c r="F38" s="50"/>
      <c r="G38" s="130">
        <v>780</v>
      </c>
      <c r="H38" s="142">
        <v>3</v>
      </c>
      <c r="I38" s="194">
        <f t="shared" si="0"/>
        <v>870</v>
      </c>
      <c r="J38" s="187">
        <f>G38*1.1</f>
        <v>858.00000000000011</v>
      </c>
      <c r="K38" s="139"/>
      <c r="L38" s="139"/>
      <c r="M38" s="151"/>
    </row>
    <row r="39" spans="1:13" x14ac:dyDescent="0.3">
      <c r="A39" s="86">
        <v>27</v>
      </c>
      <c r="B39" s="85"/>
      <c r="C39" s="117" t="s">
        <v>386</v>
      </c>
      <c r="D39" s="48"/>
      <c r="E39" s="210" t="s">
        <v>956</v>
      </c>
      <c r="F39" s="50"/>
      <c r="G39" s="130">
        <v>481</v>
      </c>
      <c r="H39" s="142">
        <v>1.85</v>
      </c>
      <c r="I39" s="194">
        <f t="shared" si="0"/>
        <v>537</v>
      </c>
      <c r="J39" s="187">
        <v>530</v>
      </c>
      <c r="K39" s="139"/>
      <c r="L39" s="139"/>
      <c r="M39" s="151"/>
    </row>
    <row r="40" spans="1:13" ht="37.5" x14ac:dyDescent="0.3">
      <c r="A40" s="86">
        <v>28</v>
      </c>
      <c r="B40" s="85"/>
      <c r="C40" s="117" t="s">
        <v>387</v>
      </c>
      <c r="D40" s="48"/>
      <c r="E40" s="210" t="s">
        <v>950</v>
      </c>
      <c r="F40" s="50"/>
      <c r="G40" s="130">
        <v>286</v>
      </c>
      <c r="H40" s="142">
        <v>1.1000000000000001</v>
      </c>
      <c r="I40" s="194">
        <f t="shared" si="0"/>
        <v>319</v>
      </c>
      <c r="J40" s="187">
        <v>315</v>
      </c>
      <c r="K40" s="139"/>
      <c r="L40" s="139"/>
      <c r="M40" s="151"/>
    </row>
    <row r="41" spans="1:13" x14ac:dyDescent="0.3">
      <c r="A41" s="86">
        <v>29</v>
      </c>
      <c r="B41" s="85"/>
      <c r="C41" s="117" t="s">
        <v>388</v>
      </c>
      <c r="D41" s="48"/>
      <c r="E41" s="210" t="s">
        <v>961</v>
      </c>
      <c r="F41" s="50"/>
      <c r="G41" s="130">
        <v>1786.2</v>
      </c>
      <c r="H41" s="142">
        <v>6.87</v>
      </c>
      <c r="I41" s="194">
        <f t="shared" si="0"/>
        <v>1992</v>
      </c>
      <c r="J41" s="187">
        <v>1965</v>
      </c>
      <c r="K41" s="139"/>
      <c r="L41" s="139"/>
      <c r="M41" s="151"/>
    </row>
    <row r="42" spans="1:13" ht="37.5" customHeight="1" x14ac:dyDescent="0.3">
      <c r="A42" s="86">
        <v>30</v>
      </c>
      <c r="B42" s="85"/>
      <c r="C42" s="117" t="s">
        <v>389</v>
      </c>
      <c r="D42" s="48"/>
      <c r="E42" s="210" t="s">
        <v>962</v>
      </c>
      <c r="F42" s="50"/>
      <c r="G42" s="130">
        <v>663</v>
      </c>
      <c r="H42" s="142">
        <v>2.5499999999999998</v>
      </c>
      <c r="I42" s="194">
        <f t="shared" si="0"/>
        <v>740</v>
      </c>
      <c r="J42" s="187">
        <v>730</v>
      </c>
      <c r="K42" s="139"/>
      <c r="L42" s="139"/>
      <c r="M42" s="151"/>
    </row>
    <row r="43" spans="1:13" ht="38.25" customHeight="1" x14ac:dyDescent="0.3">
      <c r="A43" s="86">
        <v>31</v>
      </c>
      <c r="B43" s="85"/>
      <c r="C43" s="117" t="s">
        <v>390</v>
      </c>
      <c r="D43" s="48"/>
      <c r="E43" s="210" t="s">
        <v>963</v>
      </c>
      <c r="F43" s="50"/>
      <c r="G43" s="130">
        <v>663</v>
      </c>
      <c r="H43" s="142">
        <v>2.5499999999999998</v>
      </c>
      <c r="I43" s="194">
        <f t="shared" si="0"/>
        <v>740</v>
      </c>
      <c r="J43" s="187">
        <v>730</v>
      </c>
      <c r="K43" s="139"/>
      <c r="L43" s="139"/>
      <c r="M43" s="151"/>
    </row>
    <row r="44" spans="1:13" ht="36" customHeight="1" x14ac:dyDescent="0.3">
      <c r="A44" s="86">
        <v>32</v>
      </c>
      <c r="B44" s="85"/>
      <c r="C44" s="117" t="s">
        <v>391</v>
      </c>
      <c r="D44" s="48"/>
      <c r="E44" s="210" t="s">
        <v>964</v>
      </c>
      <c r="F44" s="50"/>
      <c r="G44" s="130">
        <v>767</v>
      </c>
      <c r="H44" s="142">
        <v>2.95</v>
      </c>
      <c r="I44" s="194">
        <f t="shared" si="0"/>
        <v>856</v>
      </c>
      <c r="J44" s="187">
        <v>844</v>
      </c>
      <c r="K44" s="139"/>
      <c r="L44" s="139">
        <v>200</v>
      </c>
      <c r="M44" s="151"/>
    </row>
    <row r="45" spans="1:13" ht="37.5" x14ac:dyDescent="0.3">
      <c r="A45" s="86">
        <v>33</v>
      </c>
      <c r="B45" s="85"/>
      <c r="C45" s="117" t="s">
        <v>392</v>
      </c>
      <c r="D45" s="48"/>
      <c r="E45" s="210" t="s">
        <v>965</v>
      </c>
      <c r="F45" s="50"/>
      <c r="G45" s="130">
        <v>273</v>
      </c>
      <c r="H45" s="142">
        <v>1.05</v>
      </c>
      <c r="I45" s="194">
        <f t="shared" si="0"/>
        <v>305</v>
      </c>
      <c r="J45" s="187">
        <v>300</v>
      </c>
      <c r="K45" s="139"/>
      <c r="L45" s="139">
        <v>300</v>
      </c>
      <c r="M45" s="151">
        <v>230</v>
      </c>
    </row>
    <row r="46" spans="1:13" x14ac:dyDescent="0.3">
      <c r="A46" s="86">
        <v>34</v>
      </c>
      <c r="B46" s="85"/>
      <c r="C46" s="117" t="s">
        <v>393</v>
      </c>
      <c r="D46" s="48"/>
      <c r="E46" s="210" t="s">
        <v>966</v>
      </c>
      <c r="F46" s="50"/>
      <c r="G46" s="130">
        <v>377</v>
      </c>
      <c r="H46" s="142">
        <v>1.45</v>
      </c>
      <c r="I46" s="194">
        <f t="shared" si="0"/>
        <v>421</v>
      </c>
      <c r="J46" s="187">
        <v>415</v>
      </c>
      <c r="K46" s="139"/>
      <c r="L46" s="139"/>
      <c r="M46" s="151">
        <v>500</v>
      </c>
    </row>
    <row r="47" spans="1:13" ht="37.5" x14ac:dyDescent="0.3">
      <c r="A47" s="86">
        <v>35</v>
      </c>
      <c r="B47" s="85"/>
      <c r="C47" s="117" t="s">
        <v>394</v>
      </c>
      <c r="D47" s="48"/>
      <c r="E47" s="210" t="s">
        <v>967</v>
      </c>
      <c r="F47" s="50"/>
      <c r="G47" s="130">
        <v>338</v>
      </c>
      <c r="H47" s="142">
        <v>1.3</v>
      </c>
      <c r="I47" s="194">
        <f t="shared" si="0"/>
        <v>377</v>
      </c>
      <c r="J47" s="187">
        <v>372</v>
      </c>
      <c r="K47" s="139"/>
      <c r="L47" s="139"/>
      <c r="M47" s="151"/>
    </row>
    <row r="48" spans="1:13" x14ac:dyDescent="0.3">
      <c r="A48" s="86">
        <v>36</v>
      </c>
      <c r="B48" s="85"/>
      <c r="C48" s="117" t="s">
        <v>395</v>
      </c>
      <c r="D48" s="48"/>
      <c r="E48" s="210" t="s">
        <v>968</v>
      </c>
      <c r="F48" s="50"/>
      <c r="G48" s="130">
        <v>221</v>
      </c>
      <c r="H48" s="142">
        <v>0.85</v>
      </c>
      <c r="I48" s="194">
        <f t="shared" si="0"/>
        <v>247</v>
      </c>
      <c r="J48" s="187">
        <v>243</v>
      </c>
      <c r="K48" s="139"/>
      <c r="L48" s="139"/>
      <c r="M48" s="151"/>
    </row>
    <row r="49" spans="1:13" ht="19.5" customHeight="1" x14ac:dyDescent="0.3">
      <c r="A49" s="86">
        <v>37</v>
      </c>
      <c r="B49" s="85"/>
      <c r="C49" s="117" t="s">
        <v>396</v>
      </c>
      <c r="D49" s="48"/>
      <c r="E49" s="210" t="s">
        <v>969</v>
      </c>
      <c r="F49" s="50"/>
      <c r="G49" s="130">
        <v>195</v>
      </c>
      <c r="H49" s="142">
        <v>0.75</v>
      </c>
      <c r="I49" s="194">
        <f t="shared" si="0"/>
        <v>218</v>
      </c>
      <c r="J49" s="187">
        <v>215</v>
      </c>
      <c r="K49" s="139"/>
      <c r="L49" s="139"/>
      <c r="M49" s="151">
        <v>250</v>
      </c>
    </row>
    <row r="50" spans="1:13" ht="20.25" customHeight="1" x14ac:dyDescent="0.3">
      <c r="A50" s="86">
        <v>38</v>
      </c>
      <c r="B50" s="85"/>
      <c r="C50" s="117" t="s">
        <v>397</v>
      </c>
      <c r="D50" s="48"/>
      <c r="E50" s="210" t="s">
        <v>970</v>
      </c>
      <c r="F50" s="50"/>
      <c r="G50" s="130">
        <v>260</v>
      </c>
      <c r="H50" s="142">
        <v>1</v>
      </c>
      <c r="I50" s="194">
        <f t="shared" si="0"/>
        <v>290</v>
      </c>
      <c r="J50" s="187">
        <f>G50*1.1</f>
        <v>286</v>
      </c>
      <c r="K50" s="139">
        <v>260</v>
      </c>
      <c r="L50" s="139">
        <v>200</v>
      </c>
      <c r="M50" s="151">
        <v>350</v>
      </c>
    </row>
    <row r="51" spans="1:13" ht="20.25" customHeight="1" x14ac:dyDescent="0.3">
      <c r="A51" s="86">
        <v>39</v>
      </c>
      <c r="B51" s="85"/>
      <c r="C51" s="117" t="s">
        <v>398</v>
      </c>
      <c r="D51" s="48"/>
      <c r="E51" s="210" t="s">
        <v>971</v>
      </c>
      <c r="F51" s="50"/>
      <c r="G51" s="130">
        <v>403</v>
      </c>
      <c r="H51" s="142">
        <v>1.55</v>
      </c>
      <c r="I51" s="194">
        <f t="shared" si="0"/>
        <v>450</v>
      </c>
      <c r="J51" s="187">
        <v>443</v>
      </c>
      <c r="K51" s="139">
        <v>660</v>
      </c>
      <c r="L51" s="139">
        <v>1100</v>
      </c>
      <c r="M51" s="152">
        <v>950</v>
      </c>
    </row>
    <row r="52" spans="1:13" ht="24" customHeight="1" x14ac:dyDescent="0.3">
      <c r="A52" s="86">
        <v>40</v>
      </c>
      <c r="B52" s="85"/>
      <c r="C52" s="117" t="s">
        <v>399</v>
      </c>
      <c r="D52" s="48"/>
      <c r="E52" s="210" t="s">
        <v>972</v>
      </c>
      <c r="F52" s="50"/>
      <c r="G52" s="130">
        <v>676</v>
      </c>
      <c r="H52" s="142">
        <v>2.6</v>
      </c>
      <c r="I52" s="194">
        <f t="shared" si="0"/>
        <v>754</v>
      </c>
      <c r="J52" s="187">
        <v>744</v>
      </c>
      <c r="K52" s="139">
        <v>830</v>
      </c>
      <c r="L52" s="139">
        <v>1500</v>
      </c>
      <c r="M52" s="151">
        <v>1250</v>
      </c>
    </row>
    <row r="53" spans="1:13" hidden="1" x14ac:dyDescent="0.3">
      <c r="A53" s="86">
        <v>41</v>
      </c>
      <c r="B53" s="85"/>
      <c r="C53" s="117"/>
      <c r="D53" s="48"/>
      <c r="E53" s="210"/>
      <c r="F53" s="50"/>
      <c r="G53" s="130"/>
      <c r="H53" s="142"/>
      <c r="I53" s="194"/>
      <c r="J53" s="187"/>
      <c r="K53" s="139"/>
      <c r="L53" s="139"/>
      <c r="M53" s="151"/>
    </row>
    <row r="54" spans="1:13" s="140" customFormat="1" ht="75" x14ac:dyDescent="0.25">
      <c r="A54" s="86">
        <v>42</v>
      </c>
      <c r="B54" s="137"/>
      <c r="C54" s="141" t="s">
        <v>401</v>
      </c>
      <c r="D54" s="138"/>
      <c r="E54" s="213" t="s">
        <v>974</v>
      </c>
      <c r="F54" s="50"/>
      <c r="G54" s="130">
        <v>910</v>
      </c>
      <c r="H54" s="142">
        <v>3.5</v>
      </c>
      <c r="I54" s="194">
        <f t="shared" si="0"/>
        <v>1015</v>
      </c>
      <c r="J54" s="190">
        <v>1000</v>
      </c>
      <c r="K54" s="139">
        <v>1650</v>
      </c>
      <c r="L54" s="139"/>
      <c r="M54" s="151">
        <v>1400</v>
      </c>
    </row>
    <row r="55" spans="1:13" ht="21.75" customHeight="1" x14ac:dyDescent="0.3">
      <c r="A55" s="86">
        <v>43</v>
      </c>
      <c r="B55" s="85"/>
      <c r="C55" s="117" t="s">
        <v>402</v>
      </c>
      <c r="D55" s="48"/>
      <c r="E55" s="210" t="s">
        <v>975</v>
      </c>
      <c r="F55" s="50"/>
      <c r="G55" s="130">
        <v>130</v>
      </c>
      <c r="H55" s="142">
        <v>0.5</v>
      </c>
      <c r="I55" s="194">
        <f t="shared" si="0"/>
        <v>145</v>
      </c>
      <c r="J55" s="187">
        <f>G55*1.1</f>
        <v>143</v>
      </c>
      <c r="K55" s="139">
        <v>220</v>
      </c>
      <c r="L55" s="139"/>
      <c r="M55" s="151">
        <v>350</v>
      </c>
    </row>
    <row r="56" spans="1:13" x14ac:dyDescent="0.3">
      <c r="A56" s="86">
        <v>44</v>
      </c>
      <c r="B56" s="85"/>
      <c r="C56" s="117" t="s">
        <v>403</v>
      </c>
      <c r="D56" s="48"/>
      <c r="E56" s="210" t="s">
        <v>1140</v>
      </c>
      <c r="F56" s="50"/>
      <c r="G56" s="130">
        <v>982.8</v>
      </c>
      <c r="H56" s="142">
        <v>3.78</v>
      </c>
      <c r="I56" s="194">
        <f t="shared" si="0"/>
        <v>1096</v>
      </c>
      <c r="J56" s="187">
        <v>1082</v>
      </c>
      <c r="K56" s="139">
        <v>3850</v>
      </c>
      <c r="L56" s="139">
        <v>3800</v>
      </c>
      <c r="M56" s="151">
        <v>2700</v>
      </c>
    </row>
    <row r="57" spans="1:13" s="140" customFormat="1" ht="57.75" customHeight="1" x14ac:dyDescent="0.25">
      <c r="A57" s="86">
        <v>45</v>
      </c>
      <c r="B57" s="137"/>
      <c r="C57" s="141" t="s">
        <v>404</v>
      </c>
      <c r="D57" s="138"/>
      <c r="E57" s="213" t="s">
        <v>977</v>
      </c>
      <c r="F57" s="50"/>
      <c r="G57" s="130">
        <v>260</v>
      </c>
      <c r="H57" s="142">
        <v>1</v>
      </c>
      <c r="I57" s="194">
        <f t="shared" si="0"/>
        <v>290</v>
      </c>
      <c r="J57" s="190">
        <f>G57*1.1</f>
        <v>286</v>
      </c>
      <c r="K57" s="139"/>
      <c r="L57" s="139">
        <v>1000</v>
      </c>
      <c r="M57" s="151"/>
    </row>
    <row r="58" spans="1:13" ht="36.75" customHeight="1" x14ac:dyDescent="0.3">
      <c r="A58" s="86">
        <v>46</v>
      </c>
      <c r="B58" s="85"/>
      <c r="C58" s="117" t="s">
        <v>405</v>
      </c>
      <c r="D58" s="48"/>
      <c r="E58" s="210" t="s">
        <v>978</v>
      </c>
      <c r="F58" s="50"/>
      <c r="G58" s="130">
        <v>260</v>
      </c>
      <c r="H58" s="142">
        <v>1</v>
      </c>
      <c r="I58" s="194">
        <f t="shared" si="0"/>
        <v>290</v>
      </c>
      <c r="J58" s="187">
        <f>G58*1.1</f>
        <v>286</v>
      </c>
      <c r="K58" s="139"/>
      <c r="L58" s="139"/>
      <c r="M58" s="151"/>
    </row>
    <row r="59" spans="1:13" ht="37.5" x14ac:dyDescent="0.3">
      <c r="A59" s="86">
        <v>47</v>
      </c>
      <c r="B59" s="85"/>
      <c r="C59" s="117" t="s">
        <v>406</v>
      </c>
      <c r="D59" s="48"/>
      <c r="E59" s="210" t="s">
        <v>979</v>
      </c>
      <c r="F59" s="50"/>
      <c r="G59" s="130">
        <v>260</v>
      </c>
      <c r="H59" s="142">
        <v>1</v>
      </c>
      <c r="I59" s="194">
        <f t="shared" si="0"/>
        <v>290</v>
      </c>
      <c r="J59" s="187">
        <f>G59*1.1</f>
        <v>286</v>
      </c>
      <c r="K59" s="139"/>
      <c r="L59" s="139">
        <v>300</v>
      </c>
      <c r="M59" s="151"/>
    </row>
    <row r="60" spans="1:13" ht="37.5" x14ac:dyDescent="0.3">
      <c r="A60" s="86">
        <v>48</v>
      </c>
      <c r="B60" s="85"/>
      <c r="C60" s="117" t="s">
        <v>407</v>
      </c>
      <c r="D60" s="48"/>
      <c r="E60" s="210" t="s">
        <v>980</v>
      </c>
      <c r="F60" s="50"/>
      <c r="G60" s="130">
        <v>559</v>
      </c>
      <c r="H60" s="142">
        <v>2.15</v>
      </c>
      <c r="I60" s="194">
        <f t="shared" si="0"/>
        <v>624</v>
      </c>
      <c r="J60" s="187">
        <v>615</v>
      </c>
      <c r="K60" s="139"/>
      <c r="L60" s="139"/>
      <c r="M60" s="151"/>
    </row>
    <row r="61" spans="1:13" s="140" customFormat="1" ht="36.75" customHeight="1" x14ac:dyDescent="0.25">
      <c r="A61" s="86">
        <v>49</v>
      </c>
      <c r="B61" s="137"/>
      <c r="C61" s="141" t="s">
        <v>408</v>
      </c>
      <c r="D61" s="138"/>
      <c r="E61" s="213" t="s">
        <v>981</v>
      </c>
      <c r="F61" s="50"/>
      <c r="G61" s="130">
        <v>624</v>
      </c>
      <c r="H61" s="142">
        <v>2.4</v>
      </c>
      <c r="I61" s="194">
        <f t="shared" si="0"/>
        <v>696</v>
      </c>
      <c r="J61" s="190">
        <v>687</v>
      </c>
      <c r="K61" s="139"/>
      <c r="L61" s="139"/>
      <c r="M61" s="151">
        <v>900</v>
      </c>
    </row>
    <row r="62" spans="1:13" x14ac:dyDescent="0.3">
      <c r="A62" s="86">
        <v>50</v>
      </c>
      <c r="B62" s="85"/>
      <c r="C62" s="117" t="s">
        <v>409</v>
      </c>
      <c r="D62" s="48"/>
      <c r="E62" s="210" t="s">
        <v>982</v>
      </c>
      <c r="F62" s="50"/>
      <c r="G62" s="130">
        <v>1014</v>
      </c>
      <c r="H62" s="142">
        <v>3.9</v>
      </c>
      <c r="I62" s="194">
        <f t="shared" si="0"/>
        <v>1131</v>
      </c>
      <c r="J62" s="187">
        <v>1116</v>
      </c>
      <c r="K62" s="139"/>
      <c r="L62" s="139">
        <v>2000</v>
      </c>
      <c r="M62" s="151">
        <v>1700</v>
      </c>
    </row>
    <row r="63" spans="1:13" ht="16.5" customHeight="1" x14ac:dyDescent="0.3">
      <c r="A63" s="86">
        <v>51</v>
      </c>
      <c r="B63" s="85"/>
      <c r="C63" s="117" t="s">
        <v>410</v>
      </c>
      <c r="D63" s="48"/>
      <c r="E63" s="210" t="s">
        <v>983</v>
      </c>
      <c r="F63" s="50"/>
      <c r="G63" s="130">
        <v>780</v>
      </c>
      <c r="H63" s="142">
        <v>3.9</v>
      </c>
      <c r="I63" s="194">
        <f t="shared" si="0"/>
        <v>1131</v>
      </c>
      <c r="J63" s="187">
        <f>G63*1.1</f>
        <v>858.00000000000011</v>
      </c>
      <c r="K63" s="139"/>
      <c r="L63" s="139"/>
      <c r="M63" s="151">
        <v>1300</v>
      </c>
    </row>
    <row r="64" spans="1:13" ht="38.25" customHeight="1" x14ac:dyDescent="0.3">
      <c r="A64" s="86">
        <v>52</v>
      </c>
      <c r="B64" s="85"/>
      <c r="C64" s="117" t="s">
        <v>411</v>
      </c>
      <c r="D64" s="48"/>
      <c r="E64" s="210" t="s">
        <v>984</v>
      </c>
      <c r="F64" s="50"/>
      <c r="G64" s="130">
        <v>312</v>
      </c>
      <c r="H64" s="142">
        <v>1.2</v>
      </c>
      <c r="I64" s="194">
        <f t="shared" si="0"/>
        <v>348</v>
      </c>
      <c r="J64" s="187">
        <v>343</v>
      </c>
      <c r="K64" s="139"/>
      <c r="L64" s="139">
        <v>1000</v>
      </c>
      <c r="M64" s="151" t="s">
        <v>1137</v>
      </c>
    </row>
    <row r="65" spans="1:13" s="140" customFormat="1" ht="57" customHeight="1" x14ac:dyDescent="0.25">
      <c r="A65" s="86">
        <v>53</v>
      </c>
      <c r="B65" s="137"/>
      <c r="C65" s="141" t="s">
        <v>412</v>
      </c>
      <c r="D65" s="138"/>
      <c r="E65" s="213" t="s">
        <v>985</v>
      </c>
      <c r="F65" s="50"/>
      <c r="G65" s="130">
        <v>780</v>
      </c>
      <c r="H65" s="142">
        <f>I65/290</f>
        <v>9.6551724137931032</v>
      </c>
      <c r="I65" s="194">
        <v>2800</v>
      </c>
      <c r="J65" s="190">
        <f>G65*1.1</f>
        <v>858.00000000000011</v>
      </c>
      <c r="K65" s="139"/>
      <c r="L65" s="139"/>
      <c r="M65" s="151">
        <v>5000</v>
      </c>
    </row>
    <row r="66" spans="1:13" ht="37.5" x14ac:dyDescent="0.3">
      <c r="A66" s="86">
        <v>54</v>
      </c>
      <c r="B66" s="85"/>
      <c r="C66" s="117" t="s">
        <v>413</v>
      </c>
      <c r="D66" s="48"/>
      <c r="E66" s="210" t="s">
        <v>1141</v>
      </c>
      <c r="F66" s="50"/>
      <c r="G66" s="130">
        <v>702</v>
      </c>
      <c r="H66" s="142">
        <f>I66/290</f>
        <v>4.8275862068965516</v>
      </c>
      <c r="I66" s="194">
        <v>1400</v>
      </c>
      <c r="J66" s="187">
        <v>772</v>
      </c>
      <c r="K66" s="139"/>
      <c r="L66" s="139"/>
      <c r="M66" s="151"/>
    </row>
    <row r="67" spans="1:13" x14ac:dyDescent="0.3">
      <c r="A67" s="86">
        <v>55</v>
      </c>
      <c r="B67" s="85"/>
      <c r="C67" s="117" t="s">
        <v>414</v>
      </c>
      <c r="D67" s="48"/>
      <c r="E67" s="210" t="s">
        <v>987</v>
      </c>
      <c r="F67" s="50"/>
      <c r="G67" s="130">
        <v>546</v>
      </c>
      <c r="H67" s="142">
        <v>2.1</v>
      </c>
      <c r="I67" s="194">
        <f t="shared" si="0"/>
        <v>609</v>
      </c>
      <c r="J67" s="187">
        <v>600</v>
      </c>
      <c r="K67" s="139"/>
      <c r="L67" s="139">
        <v>2000</v>
      </c>
      <c r="M67" s="151">
        <v>1300</v>
      </c>
    </row>
    <row r="68" spans="1:13" x14ac:dyDescent="0.3">
      <c r="A68" s="86">
        <v>56</v>
      </c>
      <c r="B68" s="85"/>
      <c r="C68" s="117" t="s">
        <v>415</v>
      </c>
      <c r="D68" s="48"/>
      <c r="E68" s="210" t="s">
        <v>988</v>
      </c>
      <c r="F68" s="50"/>
      <c r="G68" s="130">
        <v>546</v>
      </c>
      <c r="H68" s="142">
        <v>2.1</v>
      </c>
      <c r="I68" s="194">
        <f t="shared" si="0"/>
        <v>609</v>
      </c>
      <c r="J68" s="187">
        <v>600</v>
      </c>
      <c r="K68" s="139"/>
      <c r="L68" s="139">
        <v>2000</v>
      </c>
      <c r="M68" s="151">
        <v>1300</v>
      </c>
    </row>
    <row r="69" spans="1:13" x14ac:dyDescent="0.3">
      <c r="A69" s="86">
        <v>57</v>
      </c>
      <c r="B69" s="85"/>
      <c r="C69" s="117" t="s">
        <v>416</v>
      </c>
      <c r="D69" s="48"/>
      <c r="E69" s="210" t="s">
        <v>989</v>
      </c>
      <c r="F69" s="50"/>
      <c r="G69" s="130">
        <v>260</v>
      </c>
      <c r="H69" s="142">
        <v>1</v>
      </c>
      <c r="I69" s="194">
        <f t="shared" si="0"/>
        <v>290</v>
      </c>
      <c r="J69" s="187">
        <f>G69*1.1</f>
        <v>286</v>
      </c>
      <c r="K69" s="139"/>
      <c r="L69" s="139">
        <v>1100</v>
      </c>
      <c r="M69" s="151">
        <v>1300</v>
      </c>
    </row>
    <row r="70" spans="1:13" x14ac:dyDescent="0.3">
      <c r="A70" s="86">
        <v>58</v>
      </c>
      <c r="B70" s="85"/>
      <c r="C70" s="117" t="s">
        <v>417</v>
      </c>
      <c r="D70" s="48"/>
      <c r="E70" s="210" t="s">
        <v>990</v>
      </c>
      <c r="F70" s="50"/>
      <c r="G70" s="130">
        <v>1079</v>
      </c>
      <c r="H70" s="142">
        <f>I70/290</f>
        <v>7.5862068965517242</v>
      </c>
      <c r="I70" s="194">
        <v>2200</v>
      </c>
      <c r="J70" s="187">
        <v>1187</v>
      </c>
      <c r="K70" s="139">
        <v>2200</v>
      </c>
      <c r="L70" s="139">
        <v>2200</v>
      </c>
      <c r="M70" s="151"/>
    </row>
    <row r="71" spans="1:13" ht="37.5" x14ac:dyDescent="0.3">
      <c r="A71" s="86">
        <v>59</v>
      </c>
      <c r="B71" s="85"/>
      <c r="C71" s="117" t="s">
        <v>418</v>
      </c>
      <c r="D71" s="48"/>
      <c r="E71" s="210" t="s">
        <v>991</v>
      </c>
      <c r="F71" s="50"/>
      <c r="G71" s="130">
        <v>273</v>
      </c>
      <c r="H71" s="142">
        <f>I71/290</f>
        <v>1.7241379310344827</v>
      </c>
      <c r="I71" s="194">
        <v>500</v>
      </c>
      <c r="J71" s="187">
        <v>300</v>
      </c>
      <c r="K71" s="139"/>
      <c r="L71" s="139"/>
      <c r="M71" s="151"/>
    </row>
    <row r="72" spans="1:13" x14ac:dyDescent="0.3">
      <c r="A72" s="86">
        <v>60</v>
      </c>
      <c r="B72" s="85"/>
      <c r="C72" s="117" t="s">
        <v>419</v>
      </c>
      <c r="D72" s="48"/>
      <c r="E72" s="210" t="s">
        <v>992</v>
      </c>
      <c r="F72" s="50"/>
      <c r="G72" s="130">
        <v>676</v>
      </c>
      <c r="H72" s="142">
        <f>I72/290</f>
        <v>3.7931034482758621</v>
      </c>
      <c r="I72" s="194">
        <v>1100</v>
      </c>
      <c r="J72" s="187">
        <v>744</v>
      </c>
      <c r="K72" s="139"/>
      <c r="L72" s="139"/>
      <c r="M72" s="151"/>
    </row>
    <row r="73" spans="1:13" hidden="1" x14ac:dyDescent="0.3">
      <c r="A73" s="86">
        <v>61</v>
      </c>
      <c r="B73" s="85"/>
      <c r="C73" s="117"/>
      <c r="D73" s="48"/>
      <c r="E73" s="210"/>
      <c r="F73" s="50"/>
      <c r="G73" s="130">
        <v>468</v>
      </c>
      <c r="H73" s="142"/>
      <c r="I73" s="194"/>
      <c r="J73" s="187">
        <v>515</v>
      </c>
      <c r="K73" s="139"/>
      <c r="L73" s="139"/>
      <c r="M73" s="151"/>
    </row>
    <row r="74" spans="1:13" ht="57.75" customHeight="1" x14ac:dyDescent="0.3">
      <c r="A74" s="86">
        <v>62</v>
      </c>
      <c r="B74" s="85"/>
      <c r="C74" s="117" t="s">
        <v>421</v>
      </c>
      <c r="D74" s="48"/>
      <c r="E74" s="210" t="s">
        <v>1161</v>
      </c>
      <c r="F74" s="50"/>
      <c r="G74" s="130">
        <v>325</v>
      </c>
      <c r="H74" s="142">
        <f>I74/290</f>
        <v>1.7241379310344827</v>
      </c>
      <c r="I74" s="194">
        <v>500</v>
      </c>
      <c r="J74" s="187">
        <v>358</v>
      </c>
      <c r="K74" s="139"/>
      <c r="L74" s="139"/>
      <c r="M74" s="151">
        <v>250</v>
      </c>
    </row>
    <row r="75" spans="1:13" ht="57.75" customHeight="1" x14ac:dyDescent="0.3">
      <c r="A75" s="86">
        <v>63</v>
      </c>
      <c r="B75" s="85"/>
      <c r="C75" s="117" t="s">
        <v>422</v>
      </c>
      <c r="D75" s="48"/>
      <c r="E75" s="210" t="s">
        <v>1162</v>
      </c>
      <c r="F75" s="50"/>
      <c r="G75" s="130">
        <v>260</v>
      </c>
      <c r="H75" s="142">
        <f>I75/290</f>
        <v>1.2068965517241379</v>
      </c>
      <c r="I75" s="194">
        <v>350</v>
      </c>
      <c r="J75" s="187">
        <f>G75*1.1</f>
        <v>286</v>
      </c>
      <c r="K75" s="139"/>
      <c r="L75" s="139"/>
      <c r="M75" s="151"/>
    </row>
    <row r="76" spans="1:13" ht="39" customHeight="1" x14ac:dyDescent="0.3">
      <c r="A76" s="86">
        <v>64</v>
      </c>
      <c r="B76" s="85"/>
      <c r="C76" s="117" t="s">
        <v>423</v>
      </c>
      <c r="D76" s="48"/>
      <c r="E76" s="210" t="s">
        <v>1163</v>
      </c>
      <c r="F76" s="50"/>
      <c r="G76" s="130">
        <v>520</v>
      </c>
      <c r="H76" s="142">
        <f>I76/290</f>
        <v>2.0689655172413794</v>
      </c>
      <c r="I76" s="194">
        <v>600</v>
      </c>
      <c r="J76" s="187">
        <f>G76*1.1</f>
        <v>572</v>
      </c>
      <c r="K76" s="139"/>
      <c r="L76" s="139"/>
      <c r="M76" s="151">
        <v>480</v>
      </c>
    </row>
    <row r="77" spans="1:13" hidden="1" x14ac:dyDescent="0.3">
      <c r="A77" s="86">
        <v>65</v>
      </c>
      <c r="B77" s="85"/>
      <c r="C77" s="117"/>
      <c r="D77" s="48"/>
      <c r="E77" s="210"/>
      <c r="F77" s="50"/>
      <c r="G77" s="130"/>
      <c r="H77" s="142"/>
      <c r="I77" s="194"/>
      <c r="J77" s="187"/>
      <c r="K77" s="139"/>
      <c r="L77" s="139"/>
      <c r="M77" s="151"/>
    </row>
    <row r="78" spans="1:13" ht="24" customHeight="1" x14ac:dyDescent="0.3">
      <c r="A78" s="86">
        <v>66</v>
      </c>
      <c r="B78" s="85"/>
      <c r="C78" s="117" t="s">
        <v>425</v>
      </c>
      <c r="D78" s="48"/>
      <c r="E78" s="210" t="s">
        <v>998</v>
      </c>
      <c r="F78" s="50"/>
      <c r="G78" s="130">
        <v>1053</v>
      </c>
      <c r="H78" s="142">
        <v>4.05</v>
      </c>
      <c r="I78" s="194">
        <f t="shared" si="0"/>
        <v>1175</v>
      </c>
      <c r="J78" s="187">
        <v>1158</v>
      </c>
      <c r="K78" s="139"/>
      <c r="L78" s="139"/>
      <c r="M78" s="151">
        <v>1000</v>
      </c>
    </row>
    <row r="79" spans="1:13" x14ac:dyDescent="0.3">
      <c r="A79" s="86">
        <v>67</v>
      </c>
      <c r="B79" s="85"/>
      <c r="C79" s="117" t="s">
        <v>426</v>
      </c>
      <c r="D79" s="48"/>
      <c r="E79" s="210" t="s">
        <v>999</v>
      </c>
      <c r="F79" s="50"/>
      <c r="G79" s="130">
        <v>585</v>
      </c>
      <c r="H79" s="142">
        <v>2.25</v>
      </c>
      <c r="I79" s="194">
        <f>ROUND(290*H79,0)</f>
        <v>653</v>
      </c>
      <c r="J79" s="187">
        <v>644</v>
      </c>
      <c r="K79" s="139"/>
      <c r="L79" s="139"/>
      <c r="M79" s="151"/>
    </row>
    <row r="80" spans="1:13" hidden="1" x14ac:dyDescent="0.3">
      <c r="A80" s="86">
        <v>68</v>
      </c>
      <c r="B80" s="85"/>
      <c r="C80" s="117"/>
      <c r="D80" s="48"/>
      <c r="E80" s="210"/>
      <c r="F80" s="50"/>
      <c r="G80" s="130"/>
      <c r="H80" s="142"/>
      <c r="I80" s="194"/>
      <c r="J80" s="187"/>
      <c r="K80" s="139"/>
      <c r="L80" s="139"/>
      <c r="M80" s="151"/>
    </row>
    <row r="81" spans="1:13" ht="37.5" x14ac:dyDescent="0.3">
      <c r="A81" s="86"/>
      <c r="B81" s="85"/>
      <c r="C81" s="117"/>
      <c r="D81" s="48"/>
      <c r="E81" s="214" t="s">
        <v>1001</v>
      </c>
      <c r="F81" s="50"/>
      <c r="G81" s="130"/>
      <c r="H81" s="142"/>
      <c r="I81" s="194"/>
      <c r="J81" s="187"/>
      <c r="K81" s="139"/>
      <c r="L81" s="139"/>
      <c r="M81" s="151"/>
    </row>
    <row r="82" spans="1:13" x14ac:dyDescent="0.3">
      <c r="A82" s="156">
        <v>69</v>
      </c>
      <c r="B82" s="85"/>
      <c r="C82" s="117" t="s">
        <v>437</v>
      </c>
      <c r="D82" s="157"/>
      <c r="E82" s="211" t="s">
        <v>1164</v>
      </c>
      <c r="F82" s="50"/>
      <c r="G82" s="130"/>
      <c r="H82" s="163">
        <v>0.5</v>
      </c>
      <c r="I82" s="194">
        <f>290*0.5</f>
        <v>145</v>
      </c>
      <c r="J82" s="187"/>
      <c r="K82" s="139"/>
      <c r="L82" s="139"/>
      <c r="M82" s="151"/>
    </row>
    <row r="83" spans="1:13" x14ac:dyDescent="0.3">
      <c r="A83" s="156">
        <v>70</v>
      </c>
      <c r="B83" s="85"/>
      <c r="C83" s="117" t="s">
        <v>1166</v>
      </c>
      <c r="D83" s="157"/>
      <c r="E83" s="211" t="s">
        <v>1165</v>
      </c>
      <c r="F83" s="50"/>
      <c r="G83" s="130"/>
      <c r="H83" s="163">
        <f>I83/290</f>
        <v>0.72413793103448276</v>
      </c>
      <c r="I83" s="194">
        <v>210</v>
      </c>
      <c r="J83" s="187"/>
      <c r="K83" s="139"/>
      <c r="L83" s="139"/>
      <c r="M83" s="151"/>
    </row>
    <row r="84" spans="1:13" ht="37.5" x14ac:dyDescent="0.3">
      <c r="A84" s="156">
        <v>71</v>
      </c>
      <c r="B84" s="85"/>
      <c r="C84" s="117" t="s">
        <v>430</v>
      </c>
      <c r="D84" s="157"/>
      <c r="E84" s="211" t="s">
        <v>1004</v>
      </c>
      <c r="F84" s="50"/>
      <c r="G84" s="130">
        <v>260</v>
      </c>
      <c r="H84" s="163">
        <v>0.25</v>
      </c>
      <c r="I84" s="194">
        <v>75</v>
      </c>
      <c r="J84" s="187">
        <f>G84*1.1</f>
        <v>286</v>
      </c>
      <c r="K84" s="139"/>
      <c r="L84" s="139">
        <v>150</v>
      </c>
      <c r="M84" s="151"/>
    </row>
    <row r="85" spans="1:13" x14ac:dyDescent="0.3">
      <c r="A85" s="156">
        <v>72</v>
      </c>
      <c r="B85" s="85"/>
      <c r="C85" s="117" t="s">
        <v>431</v>
      </c>
      <c r="D85" s="157"/>
      <c r="E85" s="211" t="s">
        <v>1005</v>
      </c>
      <c r="F85" s="50"/>
      <c r="G85" s="130">
        <v>195</v>
      </c>
      <c r="H85" s="163">
        <v>0.75</v>
      </c>
      <c r="I85" s="194">
        <f>ROUND(290*H85,0)</f>
        <v>218</v>
      </c>
      <c r="J85" s="187">
        <v>215</v>
      </c>
      <c r="K85" s="139">
        <v>140</v>
      </c>
      <c r="L85" s="139"/>
      <c r="M85" s="151"/>
    </row>
    <row r="86" spans="1:13" ht="56.25" x14ac:dyDescent="0.3">
      <c r="A86" s="156">
        <v>73</v>
      </c>
      <c r="B86" s="85"/>
      <c r="C86" s="117" t="s">
        <v>432</v>
      </c>
      <c r="D86" s="157"/>
      <c r="E86" s="211" t="s">
        <v>1006</v>
      </c>
      <c r="F86" s="50"/>
      <c r="G86" s="130">
        <v>520</v>
      </c>
      <c r="H86" s="163">
        <v>2</v>
      </c>
      <c r="I86" s="194">
        <f>ROUND(290*H86,0)</f>
        <v>580</v>
      </c>
      <c r="J86" s="187">
        <f>G86*1.1</f>
        <v>572</v>
      </c>
      <c r="K86" s="139">
        <v>250</v>
      </c>
      <c r="L86" s="139"/>
      <c r="M86" s="151"/>
    </row>
    <row r="87" spans="1:13" ht="75" x14ac:dyDescent="0.3">
      <c r="A87" s="156">
        <v>74</v>
      </c>
      <c r="B87" s="85"/>
      <c r="C87" s="117" t="s">
        <v>433</v>
      </c>
      <c r="D87" s="157"/>
      <c r="E87" s="211" t="s">
        <v>1143</v>
      </c>
      <c r="F87" s="50"/>
      <c r="G87" s="130">
        <v>520</v>
      </c>
      <c r="H87" s="163">
        <f>I87/290</f>
        <v>4.3103448275862073</v>
      </c>
      <c r="I87" s="194">
        <v>1250</v>
      </c>
      <c r="J87" s="187">
        <f>G87*1.1</f>
        <v>572</v>
      </c>
      <c r="K87" s="139" t="s">
        <v>1130</v>
      </c>
      <c r="L87" s="139" t="s">
        <v>1133</v>
      </c>
      <c r="M87" s="151">
        <v>1250</v>
      </c>
    </row>
    <row r="88" spans="1:13" s="173" customFormat="1" ht="56.25" x14ac:dyDescent="0.3">
      <c r="A88" s="156">
        <v>75</v>
      </c>
      <c r="B88" s="85"/>
      <c r="C88" s="117" t="s">
        <v>1144</v>
      </c>
      <c r="D88" s="157"/>
      <c r="E88" s="211" t="s">
        <v>1145</v>
      </c>
      <c r="F88" s="50"/>
      <c r="G88" s="130"/>
      <c r="H88" s="163">
        <f>I88/290</f>
        <v>2.1724137931034484</v>
      </c>
      <c r="I88" s="194">
        <v>630</v>
      </c>
      <c r="J88" s="188"/>
      <c r="K88" s="171"/>
      <c r="L88" s="171"/>
      <c r="M88" s="172"/>
    </row>
    <row r="89" spans="1:13" x14ac:dyDescent="0.3">
      <c r="A89" s="156">
        <v>76</v>
      </c>
      <c r="B89" s="85"/>
      <c r="C89" s="117" t="s">
        <v>435</v>
      </c>
      <c r="D89" s="157"/>
      <c r="E89" s="211" t="s">
        <v>1009</v>
      </c>
      <c r="F89" s="50"/>
      <c r="G89" s="130">
        <v>117</v>
      </c>
      <c r="H89" s="163">
        <v>0.45</v>
      </c>
      <c r="I89" s="194">
        <f>ROUND(290*H89,0)</f>
        <v>131</v>
      </c>
      <c r="J89" s="187">
        <v>129</v>
      </c>
      <c r="K89" s="139"/>
      <c r="L89" s="139">
        <v>50</v>
      </c>
      <c r="M89" s="151">
        <v>80</v>
      </c>
    </row>
    <row r="90" spans="1:13" ht="40.5" customHeight="1" x14ac:dyDescent="0.3">
      <c r="A90" s="86">
        <v>77</v>
      </c>
      <c r="B90" s="85"/>
      <c r="C90" s="117" t="s">
        <v>436</v>
      </c>
      <c r="D90" s="48"/>
      <c r="E90" s="210" t="s">
        <v>1167</v>
      </c>
      <c r="F90" s="50"/>
      <c r="G90" s="130">
        <v>65</v>
      </c>
      <c r="H90" s="142">
        <v>0.25</v>
      </c>
      <c r="I90" s="194">
        <f>ROUND(290*H90,0)</f>
        <v>73</v>
      </c>
      <c r="J90" s="187">
        <v>72</v>
      </c>
      <c r="K90" s="139"/>
      <c r="L90" s="139"/>
      <c r="M90" s="151">
        <v>80</v>
      </c>
    </row>
    <row r="91" spans="1:13" x14ac:dyDescent="0.3">
      <c r="A91" s="86">
        <v>78</v>
      </c>
      <c r="B91" s="85"/>
      <c r="C91" s="117" t="s">
        <v>437</v>
      </c>
      <c r="D91" s="48"/>
      <c r="E91" s="211" t="s">
        <v>1168</v>
      </c>
      <c r="F91" s="50"/>
      <c r="G91" s="130">
        <v>1118</v>
      </c>
      <c r="H91" s="142">
        <v>4.3</v>
      </c>
      <c r="I91" s="194">
        <f>ROUND(290*H91,0)</f>
        <v>1247</v>
      </c>
      <c r="J91" s="187">
        <v>1230</v>
      </c>
      <c r="K91" s="139">
        <v>2280</v>
      </c>
      <c r="L91" s="139"/>
      <c r="M91" s="151"/>
    </row>
    <row r="92" spans="1:13" hidden="1" x14ac:dyDescent="0.3">
      <c r="A92" s="86">
        <v>79</v>
      </c>
      <c r="B92" s="85"/>
      <c r="C92" s="117"/>
      <c r="D92" s="48"/>
      <c r="E92" s="210"/>
      <c r="F92" s="50"/>
      <c r="G92" s="130"/>
      <c r="H92" s="142"/>
      <c r="I92" s="194"/>
      <c r="J92" s="187">
        <v>186</v>
      </c>
      <c r="K92" s="139">
        <v>1280</v>
      </c>
      <c r="L92" s="139">
        <v>600</v>
      </c>
      <c r="M92" s="151">
        <v>550</v>
      </c>
    </row>
    <row r="93" spans="1:13" ht="56.25" x14ac:dyDescent="0.3">
      <c r="A93" s="86">
        <v>80</v>
      </c>
      <c r="B93" s="85"/>
      <c r="C93" s="117" t="s">
        <v>439</v>
      </c>
      <c r="D93" s="48"/>
      <c r="E93" s="210" t="s">
        <v>1169</v>
      </c>
      <c r="F93" s="50"/>
      <c r="G93" s="130">
        <v>78</v>
      </c>
      <c r="H93" s="142">
        <f>I93/290</f>
        <v>0.51724137931034486</v>
      </c>
      <c r="I93" s="194">
        <v>150</v>
      </c>
      <c r="J93" s="187">
        <v>86</v>
      </c>
      <c r="K93" s="139">
        <v>350</v>
      </c>
      <c r="L93" s="139">
        <v>400</v>
      </c>
      <c r="M93" s="151"/>
    </row>
    <row r="94" spans="1:13" ht="37.5" x14ac:dyDescent="0.3">
      <c r="A94" s="86">
        <v>81</v>
      </c>
      <c r="B94" s="85"/>
      <c r="C94" s="117" t="s">
        <v>440</v>
      </c>
      <c r="D94" s="48"/>
      <c r="E94" s="210" t="s">
        <v>1146</v>
      </c>
      <c r="F94" s="50"/>
      <c r="G94" s="130">
        <v>1040</v>
      </c>
      <c r="H94" s="142">
        <f>I94/290</f>
        <v>8.6206896551724146</v>
      </c>
      <c r="I94" s="194">
        <v>2500</v>
      </c>
      <c r="J94" s="187">
        <f>G94*1.1</f>
        <v>1144</v>
      </c>
      <c r="K94" s="139"/>
      <c r="L94" s="139" t="s">
        <v>1134</v>
      </c>
      <c r="M94" s="151"/>
    </row>
    <row r="95" spans="1:13" x14ac:dyDescent="0.3">
      <c r="A95" s="86">
        <v>82</v>
      </c>
      <c r="B95" s="85"/>
      <c r="C95" s="117" t="s">
        <v>441</v>
      </c>
      <c r="D95" s="48"/>
      <c r="E95" s="210" t="s">
        <v>1015</v>
      </c>
      <c r="F95" s="50"/>
      <c r="G95" s="130">
        <v>371.8</v>
      </c>
      <c r="H95" s="142">
        <v>1.43</v>
      </c>
      <c r="I95" s="194">
        <f>ROUND(290*H95,0)</f>
        <v>415</v>
      </c>
      <c r="J95" s="187">
        <v>409</v>
      </c>
      <c r="K95" s="139"/>
      <c r="L95" s="139"/>
      <c r="M95" s="151"/>
    </row>
    <row r="96" spans="1:13" ht="37.5" x14ac:dyDescent="0.3">
      <c r="A96" s="86">
        <v>83</v>
      </c>
      <c r="B96" s="85"/>
      <c r="C96" s="117" t="s">
        <v>442</v>
      </c>
      <c r="D96" s="48"/>
      <c r="E96" s="210" t="s">
        <v>1170</v>
      </c>
      <c r="F96" s="50"/>
      <c r="G96" s="130">
        <v>390</v>
      </c>
      <c r="H96" s="142">
        <v>1.5</v>
      </c>
      <c r="I96" s="194">
        <f>ROUND(290*H96,0)</f>
        <v>435</v>
      </c>
      <c r="J96" s="187">
        <f>G96*1.1</f>
        <v>429.00000000000006</v>
      </c>
      <c r="K96" s="139"/>
      <c r="L96" s="139"/>
      <c r="M96" s="151"/>
    </row>
    <row r="97" spans="1:13" ht="37.5" x14ac:dyDescent="0.3">
      <c r="A97" s="86">
        <v>84</v>
      </c>
      <c r="B97" s="85"/>
      <c r="C97" s="117" t="s">
        <v>443</v>
      </c>
      <c r="D97" s="48"/>
      <c r="E97" s="210" t="s">
        <v>1017</v>
      </c>
      <c r="F97" s="50"/>
      <c r="G97" s="130">
        <v>39</v>
      </c>
      <c r="H97" s="142">
        <f>I97/290</f>
        <v>0.17241379310344829</v>
      </c>
      <c r="I97" s="194">
        <v>50</v>
      </c>
      <c r="J97" s="187">
        <v>43</v>
      </c>
      <c r="K97" s="139"/>
      <c r="L97" s="139">
        <v>500</v>
      </c>
      <c r="M97" s="151"/>
    </row>
    <row r="98" spans="1:13" ht="50.25" customHeight="1" x14ac:dyDescent="0.3">
      <c r="A98" s="86">
        <v>85</v>
      </c>
      <c r="B98" s="85"/>
      <c r="C98" s="117" t="s">
        <v>444</v>
      </c>
      <c r="D98" s="48"/>
      <c r="E98" s="210" t="s">
        <v>1018</v>
      </c>
      <c r="F98" s="50"/>
      <c r="G98" s="130">
        <v>52</v>
      </c>
      <c r="H98" s="142">
        <f>I98/290</f>
        <v>0.31034482758620691</v>
      </c>
      <c r="I98" s="194">
        <v>90</v>
      </c>
      <c r="J98" s="187">
        <v>57</v>
      </c>
      <c r="K98" s="139"/>
      <c r="L98" s="139"/>
      <c r="M98" s="151"/>
    </row>
    <row r="99" spans="1:13" ht="21" customHeight="1" outlineLevel="1" x14ac:dyDescent="0.3">
      <c r="A99" s="86"/>
      <c r="B99" s="85"/>
      <c r="C99" s="117"/>
      <c r="D99" s="48"/>
      <c r="E99" s="210" t="s">
        <v>1214</v>
      </c>
      <c r="F99" s="50"/>
      <c r="G99" s="130"/>
      <c r="H99" s="142"/>
      <c r="I99" s="194"/>
      <c r="J99" s="187"/>
      <c r="K99" s="139"/>
      <c r="L99" s="139"/>
      <c r="M99" s="151"/>
    </row>
    <row r="100" spans="1:13" ht="53.25" hidden="1" customHeight="1" outlineLevel="1" x14ac:dyDescent="0.3">
      <c r="A100" s="86">
        <v>86</v>
      </c>
      <c r="B100" s="85"/>
      <c r="C100" s="117"/>
      <c r="D100" s="48"/>
      <c r="E100" s="210"/>
      <c r="F100" s="50"/>
      <c r="G100" s="130"/>
      <c r="H100" s="142"/>
      <c r="I100" s="194"/>
      <c r="J100" s="187"/>
      <c r="K100" s="139"/>
      <c r="L100" s="139"/>
      <c r="M100" s="151"/>
    </row>
    <row r="101" spans="1:13" ht="53.25" hidden="1" customHeight="1" outlineLevel="1" x14ac:dyDescent="0.3">
      <c r="A101" s="86">
        <v>87</v>
      </c>
      <c r="B101" s="85"/>
      <c r="C101" s="117"/>
      <c r="D101" s="48"/>
      <c r="E101" s="210"/>
      <c r="F101" s="50"/>
      <c r="G101" s="130"/>
      <c r="H101" s="142"/>
      <c r="I101" s="194"/>
      <c r="J101" s="187"/>
      <c r="K101" s="139"/>
      <c r="L101" s="139"/>
      <c r="M101" s="151"/>
    </row>
    <row r="102" spans="1:13" ht="53.25" hidden="1" customHeight="1" outlineLevel="1" x14ac:dyDescent="0.3">
      <c r="A102" s="86">
        <v>88</v>
      </c>
      <c r="B102" s="85"/>
      <c r="C102" s="117"/>
      <c r="D102" s="48"/>
      <c r="E102" s="210"/>
      <c r="F102" s="50"/>
      <c r="G102" s="130"/>
      <c r="H102" s="142"/>
      <c r="I102" s="194"/>
      <c r="J102" s="187"/>
      <c r="K102" s="139"/>
      <c r="L102" s="139"/>
      <c r="M102" s="151"/>
    </row>
    <row r="103" spans="1:13" ht="53.25" hidden="1" customHeight="1" outlineLevel="1" x14ac:dyDescent="0.3">
      <c r="A103" s="86">
        <v>89</v>
      </c>
      <c r="B103" s="85"/>
      <c r="C103" s="117"/>
      <c r="D103" s="48"/>
      <c r="E103" s="210"/>
      <c r="F103" s="50"/>
      <c r="G103" s="130"/>
      <c r="H103" s="142"/>
      <c r="I103" s="194"/>
      <c r="J103" s="187"/>
      <c r="K103" s="139"/>
      <c r="L103" s="139"/>
      <c r="M103" s="151"/>
    </row>
    <row r="104" spans="1:13" ht="53.25" hidden="1" customHeight="1" outlineLevel="1" x14ac:dyDescent="0.3">
      <c r="A104" s="86">
        <v>90</v>
      </c>
      <c r="B104" s="85"/>
      <c r="C104" s="117"/>
      <c r="D104" s="48"/>
      <c r="E104" s="210"/>
      <c r="F104" s="50"/>
      <c r="G104" s="130"/>
      <c r="H104" s="142"/>
      <c r="I104" s="194"/>
      <c r="J104" s="187"/>
      <c r="K104" s="139"/>
      <c r="L104" s="139"/>
      <c r="M104" s="151"/>
    </row>
    <row r="105" spans="1:13" ht="53.25" hidden="1" customHeight="1" outlineLevel="1" x14ac:dyDescent="0.3">
      <c r="A105" s="86">
        <v>91</v>
      </c>
      <c r="B105" s="85"/>
      <c r="C105" s="117"/>
      <c r="D105" s="48"/>
      <c r="E105" s="210"/>
      <c r="F105" s="50"/>
      <c r="G105" s="130"/>
      <c r="H105" s="142"/>
      <c r="I105" s="194"/>
      <c r="J105" s="187"/>
      <c r="K105" s="139"/>
      <c r="L105" s="139"/>
      <c r="M105" s="151"/>
    </row>
    <row r="106" spans="1:13" ht="53.25" hidden="1" customHeight="1" outlineLevel="1" x14ac:dyDescent="0.3">
      <c r="A106" s="86">
        <v>92</v>
      </c>
      <c r="B106" s="85"/>
      <c r="C106" s="117"/>
      <c r="D106" s="48"/>
      <c r="E106" s="210"/>
      <c r="F106" s="50"/>
      <c r="G106" s="130"/>
      <c r="H106" s="142"/>
      <c r="I106" s="194"/>
      <c r="J106" s="187"/>
      <c r="K106" s="139"/>
      <c r="L106" s="139"/>
      <c r="M106" s="151"/>
    </row>
    <row r="107" spans="1:13" ht="53.25" hidden="1" customHeight="1" outlineLevel="1" x14ac:dyDescent="0.3">
      <c r="A107" s="86">
        <v>93</v>
      </c>
      <c r="B107" s="85"/>
      <c r="C107" s="117"/>
      <c r="D107" s="48"/>
      <c r="E107" s="210"/>
      <c r="F107" s="50"/>
      <c r="G107" s="130"/>
      <c r="H107" s="142"/>
      <c r="I107" s="194"/>
      <c r="J107" s="187"/>
      <c r="K107" s="139"/>
      <c r="L107" s="139"/>
      <c r="M107" s="151"/>
    </row>
    <row r="108" spans="1:13" ht="53.25" hidden="1" customHeight="1" outlineLevel="1" x14ac:dyDescent="0.3">
      <c r="A108" s="86">
        <v>94</v>
      </c>
      <c r="B108" s="85"/>
      <c r="C108" s="117"/>
      <c r="D108" s="48"/>
      <c r="E108" s="210"/>
      <c r="F108" s="50"/>
      <c r="G108" s="130"/>
      <c r="H108" s="142"/>
      <c r="I108" s="194"/>
      <c r="J108" s="187"/>
      <c r="K108" s="139"/>
      <c r="L108" s="139"/>
      <c r="M108" s="151"/>
    </row>
    <row r="109" spans="1:13" ht="53.25" hidden="1" customHeight="1" outlineLevel="1" x14ac:dyDescent="0.3">
      <c r="A109" s="86">
        <v>95</v>
      </c>
      <c r="B109" s="85"/>
      <c r="C109" s="117"/>
      <c r="D109" s="48"/>
      <c r="E109" s="210"/>
      <c r="F109" s="50"/>
      <c r="G109" s="130"/>
      <c r="H109" s="142"/>
      <c r="I109" s="194"/>
      <c r="J109" s="187"/>
      <c r="K109" s="139"/>
      <c r="L109" s="139"/>
      <c r="M109" s="151"/>
    </row>
    <row r="110" spans="1:13" ht="53.25" hidden="1" customHeight="1" outlineLevel="1" x14ac:dyDescent="0.3">
      <c r="A110" s="86">
        <v>96</v>
      </c>
      <c r="B110" s="85"/>
      <c r="C110" s="117"/>
      <c r="D110" s="48"/>
      <c r="E110" s="210"/>
      <c r="F110" s="50"/>
      <c r="G110" s="130"/>
      <c r="H110" s="142"/>
      <c r="I110" s="194"/>
      <c r="J110" s="187"/>
      <c r="K110" s="139"/>
      <c r="L110" s="139"/>
      <c r="M110" s="151"/>
    </row>
    <row r="111" spans="1:13" ht="36" customHeight="1" outlineLevel="1" x14ac:dyDescent="0.3">
      <c r="A111" s="86">
        <v>97</v>
      </c>
      <c r="B111" s="85"/>
      <c r="C111" s="117" t="s">
        <v>456</v>
      </c>
      <c r="D111" s="48"/>
      <c r="E111" s="210" t="s">
        <v>1030</v>
      </c>
      <c r="F111" s="50"/>
      <c r="G111" s="130">
        <v>65</v>
      </c>
      <c r="H111" s="142">
        <f>I111/290</f>
        <v>0.25862068965517243</v>
      </c>
      <c r="I111" s="194">
        <v>75</v>
      </c>
      <c r="J111" s="187">
        <v>72</v>
      </c>
      <c r="K111" s="139"/>
      <c r="L111" s="139"/>
      <c r="M111" s="151"/>
    </row>
    <row r="112" spans="1:13" ht="20.25" customHeight="1" outlineLevel="1" x14ac:dyDescent="0.3">
      <c r="A112" s="86">
        <v>98</v>
      </c>
      <c r="B112" s="85"/>
      <c r="C112" s="117" t="s">
        <v>457</v>
      </c>
      <c r="D112" s="48"/>
      <c r="E112" s="210" t="s">
        <v>1171</v>
      </c>
      <c r="F112" s="50"/>
      <c r="G112" s="130">
        <v>104</v>
      </c>
      <c r="H112" s="142">
        <f>I112/290</f>
        <v>0.51724137931034486</v>
      </c>
      <c r="I112" s="194">
        <v>150</v>
      </c>
      <c r="J112" s="187">
        <v>114</v>
      </c>
      <c r="K112" s="139">
        <v>150</v>
      </c>
      <c r="L112" s="139"/>
      <c r="M112" s="151"/>
    </row>
    <row r="113" spans="1:13" ht="54.75" customHeight="1" outlineLevel="1" x14ac:dyDescent="0.3">
      <c r="A113" s="86">
        <v>99</v>
      </c>
      <c r="B113" s="85"/>
      <c r="C113" s="117" t="s">
        <v>458</v>
      </c>
      <c r="D113" s="48"/>
      <c r="E113" s="210" t="s">
        <v>1147</v>
      </c>
      <c r="F113" s="50"/>
      <c r="G113" s="130">
        <v>117</v>
      </c>
      <c r="H113" s="142">
        <f>I113/290</f>
        <v>0.51724137931034486</v>
      </c>
      <c r="I113" s="194">
        <v>150</v>
      </c>
      <c r="J113" s="187">
        <v>129</v>
      </c>
      <c r="K113" s="139"/>
      <c r="L113" s="139"/>
      <c r="M113" s="151">
        <v>180</v>
      </c>
    </row>
    <row r="114" spans="1:13" ht="53.25" hidden="1" customHeight="1" outlineLevel="1" x14ac:dyDescent="0.3">
      <c r="A114" s="86">
        <v>100</v>
      </c>
      <c r="B114" s="85"/>
      <c r="C114" s="117"/>
      <c r="D114" s="48"/>
      <c r="E114" s="210"/>
      <c r="F114" s="50"/>
      <c r="G114" s="130"/>
      <c r="H114" s="142"/>
      <c r="I114" s="194"/>
      <c r="J114" s="187"/>
      <c r="K114" s="139"/>
      <c r="L114" s="139"/>
      <c r="M114" s="151"/>
    </row>
    <row r="115" spans="1:13" ht="35.25" customHeight="1" outlineLevel="1" x14ac:dyDescent="0.3">
      <c r="A115" s="86">
        <v>101</v>
      </c>
      <c r="B115" s="85"/>
      <c r="C115" s="117" t="s">
        <v>460</v>
      </c>
      <c r="D115" s="48"/>
      <c r="E115" s="210" t="s">
        <v>1034</v>
      </c>
      <c r="F115" s="50"/>
      <c r="G115" s="130">
        <v>91</v>
      </c>
      <c r="H115" s="142">
        <f>I115/290</f>
        <v>0.34482758620689657</v>
      </c>
      <c r="I115" s="194">
        <v>100</v>
      </c>
      <c r="J115" s="187">
        <v>100</v>
      </c>
      <c r="K115" s="139"/>
      <c r="L115" s="139"/>
      <c r="M115" s="151"/>
    </row>
    <row r="116" spans="1:13" ht="54.75" customHeight="1" outlineLevel="1" x14ac:dyDescent="0.3">
      <c r="A116" s="164">
        <v>102</v>
      </c>
      <c r="B116" s="165"/>
      <c r="C116" s="117" t="s">
        <v>461</v>
      </c>
      <c r="D116" s="167"/>
      <c r="E116" s="210" t="s">
        <v>1152</v>
      </c>
      <c r="F116" s="50"/>
      <c r="G116" s="130">
        <v>325</v>
      </c>
      <c r="H116" s="142">
        <v>4.22</v>
      </c>
      <c r="I116" s="194">
        <v>1450</v>
      </c>
      <c r="J116" s="187">
        <v>358</v>
      </c>
      <c r="K116" s="139" t="s">
        <v>1129</v>
      </c>
      <c r="L116" s="139">
        <v>1800</v>
      </c>
      <c r="M116" s="151"/>
    </row>
    <row r="117" spans="1:13" ht="53.25" hidden="1" customHeight="1" outlineLevel="1" x14ac:dyDescent="0.3">
      <c r="A117" s="164">
        <v>103</v>
      </c>
      <c r="B117" s="165"/>
      <c r="C117" s="117"/>
      <c r="D117" s="167"/>
      <c r="E117" s="210"/>
      <c r="F117" s="50"/>
      <c r="G117" s="130">
        <v>507</v>
      </c>
      <c r="H117" s="142"/>
      <c r="I117" s="194"/>
      <c r="J117" s="187">
        <v>558</v>
      </c>
      <c r="K117" s="139"/>
      <c r="L117" s="139">
        <v>1900</v>
      </c>
      <c r="M117" s="151"/>
    </row>
    <row r="118" spans="1:13" ht="56.25" customHeight="1" outlineLevel="1" x14ac:dyDescent="0.3">
      <c r="A118" s="164">
        <v>104</v>
      </c>
      <c r="B118" s="165"/>
      <c r="C118" s="117" t="s">
        <v>463</v>
      </c>
      <c r="D118" s="167"/>
      <c r="E118" s="210" t="s">
        <v>1153</v>
      </c>
      <c r="F118" s="50"/>
      <c r="G118" s="130">
        <v>481</v>
      </c>
      <c r="H118" s="142">
        <v>5.21</v>
      </c>
      <c r="I118" s="194">
        <v>1850</v>
      </c>
      <c r="J118" s="187">
        <v>530</v>
      </c>
      <c r="K118" s="139" t="s">
        <v>1129</v>
      </c>
      <c r="L118" s="139"/>
      <c r="M118" s="151"/>
    </row>
    <row r="119" spans="1:13" ht="55.5" customHeight="1" outlineLevel="1" x14ac:dyDescent="0.3">
      <c r="A119" s="164">
        <v>105</v>
      </c>
      <c r="B119" s="165"/>
      <c r="C119" s="117" t="s">
        <v>464</v>
      </c>
      <c r="D119" s="167"/>
      <c r="E119" s="210" t="s">
        <v>1211</v>
      </c>
      <c r="F119" s="50"/>
      <c r="G119" s="130"/>
      <c r="H119" s="142">
        <v>2</v>
      </c>
      <c r="I119" s="194">
        <f>290*2</f>
        <v>580</v>
      </c>
      <c r="J119" s="187">
        <f>G120*1.1</f>
        <v>715.00000000000011</v>
      </c>
      <c r="K119" s="139"/>
      <c r="L119" s="139"/>
      <c r="M119" s="151"/>
    </row>
    <row r="120" spans="1:13" ht="57" customHeight="1" outlineLevel="1" x14ac:dyDescent="0.3">
      <c r="A120" s="164">
        <v>106</v>
      </c>
      <c r="B120" s="165"/>
      <c r="C120" s="117" t="s">
        <v>465</v>
      </c>
      <c r="D120" s="167"/>
      <c r="E120" s="210" t="s">
        <v>1154</v>
      </c>
      <c r="F120" s="50"/>
      <c r="G120" s="130">
        <v>650</v>
      </c>
      <c r="H120" s="142">
        <v>6.54</v>
      </c>
      <c r="I120" s="194">
        <v>2350</v>
      </c>
      <c r="J120" s="187">
        <v>700</v>
      </c>
      <c r="K120" s="139" t="s">
        <v>1129</v>
      </c>
      <c r="L120" s="139">
        <v>2200</v>
      </c>
      <c r="M120" s="151"/>
    </row>
    <row r="121" spans="1:13" ht="53.25" hidden="1" customHeight="1" outlineLevel="1" x14ac:dyDescent="0.3">
      <c r="A121" s="164">
        <v>107</v>
      </c>
      <c r="B121" s="165"/>
      <c r="C121" s="166"/>
      <c r="D121" s="167"/>
      <c r="E121" s="215"/>
      <c r="F121" s="168"/>
      <c r="G121" s="169">
        <v>845</v>
      </c>
      <c r="H121" s="170"/>
      <c r="I121" s="195"/>
      <c r="J121" s="187">
        <v>930</v>
      </c>
      <c r="K121" s="139"/>
      <c r="L121" s="139">
        <v>2000</v>
      </c>
      <c r="M121" s="151"/>
    </row>
    <row r="122" spans="1:13" ht="53.25" hidden="1" customHeight="1" outlineLevel="1" x14ac:dyDescent="0.3">
      <c r="A122" s="164">
        <v>108</v>
      </c>
      <c r="B122" s="165"/>
      <c r="C122" s="166"/>
      <c r="D122" s="167"/>
      <c r="E122" s="215"/>
      <c r="F122" s="168"/>
      <c r="G122" s="169"/>
      <c r="H122" s="170"/>
      <c r="I122" s="195"/>
      <c r="J122" s="187"/>
      <c r="K122" s="139"/>
      <c r="L122" s="139"/>
      <c r="M122" s="151"/>
    </row>
    <row r="123" spans="1:13" ht="53.25" hidden="1" customHeight="1" outlineLevel="1" x14ac:dyDescent="0.3">
      <c r="A123" s="164">
        <v>109</v>
      </c>
      <c r="B123" s="165"/>
      <c r="C123" s="166"/>
      <c r="D123" s="167"/>
      <c r="E123" s="215"/>
      <c r="F123" s="168"/>
      <c r="G123" s="169"/>
      <c r="H123" s="170"/>
      <c r="I123" s="195"/>
      <c r="J123" s="187"/>
      <c r="K123" s="139"/>
      <c r="L123" s="139"/>
      <c r="M123" s="151"/>
    </row>
    <row r="124" spans="1:13" ht="19.5" customHeight="1" outlineLevel="1" x14ac:dyDescent="0.3">
      <c r="A124" s="86">
        <v>110</v>
      </c>
      <c r="B124" s="85"/>
      <c r="C124" s="117" t="s">
        <v>469</v>
      </c>
      <c r="D124" s="48"/>
      <c r="E124" s="210" t="s">
        <v>1043</v>
      </c>
      <c r="F124" s="50"/>
      <c r="G124" s="130">
        <v>403</v>
      </c>
      <c r="H124" s="142">
        <f>I124/290</f>
        <v>0.68965517241379315</v>
      </c>
      <c r="I124" s="194">
        <v>200</v>
      </c>
      <c r="J124" s="187">
        <v>443</v>
      </c>
      <c r="K124" s="139"/>
      <c r="L124" s="139">
        <v>150</v>
      </c>
      <c r="M124" s="151"/>
    </row>
    <row r="125" spans="1:13" ht="21.75" customHeight="1" outlineLevel="1" x14ac:dyDescent="0.3">
      <c r="A125" s="86">
        <v>111</v>
      </c>
      <c r="B125" s="85"/>
      <c r="C125" s="117" t="s">
        <v>470</v>
      </c>
      <c r="D125" s="48"/>
      <c r="E125" s="210" t="s">
        <v>1044</v>
      </c>
      <c r="F125" s="50"/>
      <c r="G125" s="130">
        <v>65</v>
      </c>
      <c r="H125" s="142">
        <f t="shared" ref="H125:H131" si="1">I125/290</f>
        <v>0.25862068965517243</v>
      </c>
      <c r="I125" s="194">
        <v>75</v>
      </c>
      <c r="J125" s="187">
        <v>72</v>
      </c>
      <c r="K125" s="139"/>
      <c r="L125" s="139"/>
      <c r="M125" s="151"/>
    </row>
    <row r="126" spans="1:13" ht="21.75" customHeight="1" outlineLevel="1" x14ac:dyDescent="0.3">
      <c r="A126" s="86">
        <v>112</v>
      </c>
      <c r="B126" s="85"/>
      <c r="C126" s="117" t="s">
        <v>1209</v>
      </c>
      <c r="D126" s="48"/>
      <c r="E126" s="210" t="s">
        <v>1210</v>
      </c>
      <c r="F126" s="50"/>
      <c r="G126" s="130"/>
      <c r="H126" s="142">
        <v>0.5</v>
      </c>
      <c r="I126" s="194">
        <f>290/2</f>
        <v>145</v>
      </c>
      <c r="J126" s="187"/>
      <c r="K126" s="139"/>
      <c r="L126" s="139"/>
      <c r="M126" s="151"/>
    </row>
    <row r="127" spans="1:13" ht="18.75" customHeight="1" outlineLevel="1" x14ac:dyDescent="0.3">
      <c r="A127" s="86">
        <v>113</v>
      </c>
      <c r="B127" s="85"/>
      <c r="C127" s="117" t="s">
        <v>472</v>
      </c>
      <c r="D127" s="48"/>
      <c r="E127" s="210" t="s">
        <v>1046</v>
      </c>
      <c r="F127" s="50"/>
      <c r="G127" s="130">
        <v>260</v>
      </c>
      <c r="H127" s="142">
        <f t="shared" si="1"/>
        <v>0.55172413793103448</v>
      </c>
      <c r="I127" s="194">
        <v>160</v>
      </c>
      <c r="J127" s="187">
        <f>G127*1.1</f>
        <v>286</v>
      </c>
      <c r="K127" s="139"/>
      <c r="L127" s="139"/>
      <c r="M127" s="151">
        <v>160</v>
      </c>
    </row>
    <row r="128" spans="1:13" ht="18.75" customHeight="1" outlineLevel="1" x14ac:dyDescent="0.3">
      <c r="A128" s="86">
        <v>114</v>
      </c>
      <c r="B128" s="85"/>
      <c r="C128" s="117" t="s">
        <v>1148</v>
      </c>
      <c r="D128" s="48"/>
      <c r="E128" s="210" t="s">
        <v>1047</v>
      </c>
      <c r="F128" s="50"/>
      <c r="G128" s="130">
        <v>65</v>
      </c>
      <c r="H128" s="142">
        <f t="shared" si="1"/>
        <v>0.25862068965517243</v>
      </c>
      <c r="I128" s="194">
        <v>75</v>
      </c>
      <c r="J128" s="187">
        <v>72</v>
      </c>
      <c r="K128" s="139"/>
      <c r="L128" s="139"/>
      <c r="M128" s="151"/>
    </row>
    <row r="129" spans="1:13" ht="20.25" customHeight="1" outlineLevel="1" x14ac:dyDescent="0.3">
      <c r="A129" s="86">
        <v>115</v>
      </c>
      <c r="B129" s="85"/>
      <c r="C129" s="117" t="s">
        <v>474</v>
      </c>
      <c r="D129" s="48"/>
      <c r="E129" s="210" t="s">
        <v>1048</v>
      </c>
      <c r="F129" s="50"/>
      <c r="G129" s="130">
        <v>65</v>
      </c>
      <c r="H129" s="142">
        <f t="shared" si="1"/>
        <v>0.25862068965517243</v>
      </c>
      <c r="I129" s="194">
        <v>75</v>
      </c>
      <c r="J129" s="187">
        <v>72</v>
      </c>
      <c r="K129" s="139"/>
      <c r="L129" s="139"/>
      <c r="M129" s="151"/>
    </row>
    <row r="130" spans="1:13" ht="73.5" customHeight="1" outlineLevel="1" x14ac:dyDescent="0.3">
      <c r="A130" s="86">
        <v>116</v>
      </c>
      <c r="B130" s="85"/>
      <c r="C130" s="117" t="s">
        <v>475</v>
      </c>
      <c r="D130" s="48"/>
      <c r="E130" s="210" t="s">
        <v>1149</v>
      </c>
      <c r="F130" s="50"/>
      <c r="G130" s="130">
        <v>871</v>
      </c>
      <c r="H130" s="142">
        <f t="shared" si="1"/>
        <v>3.7241379310344827</v>
      </c>
      <c r="I130" s="194">
        <v>1080</v>
      </c>
      <c r="J130" s="187">
        <v>958</v>
      </c>
      <c r="K130" s="139" t="s">
        <v>1129</v>
      </c>
      <c r="L130" s="139"/>
      <c r="M130" s="151"/>
    </row>
    <row r="131" spans="1:13" ht="74.25" customHeight="1" outlineLevel="1" x14ac:dyDescent="0.3">
      <c r="A131" s="86">
        <v>117</v>
      </c>
      <c r="B131" s="85"/>
      <c r="C131" s="117" t="s">
        <v>476</v>
      </c>
      <c r="D131" s="48"/>
      <c r="E131" s="210" t="s">
        <v>1150</v>
      </c>
      <c r="F131" s="50"/>
      <c r="G131" s="130">
        <v>975</v>
      </c>
      <c r="H131" s="142">
        <f t="shared" si="1"/>
        <v>4.1379310344827589</v>
      </c>
      <c r="I131" s="194">
        <v>1200</v>
      </c>
      <c r="J131" s="187">
        <v>1073</v>
      </c>
      <c r="K131" s="139" t="s">
        <v>1129</v>
      </c>
      <c r="L131" s="139"/>
      <c r="M131" s="151"/>
    </row>
    <row r="132" spans="1:13" ht="54.75" customHeight="1" outlineLevel="1" x14ac:dyDescent="0.3">
      <c r="A132" s="86">
        <v>118</v>
      </c>
      <c r="B132" s="85"/>
      <c r="C132" s="117" t="s">
        <v>477</v>
      </c>
      <c r="D132" s="48"/>
      <c r="E132" s="210" t="s">
        <v>1172</v>
      </c>
      <c r="F132" s="50"/>
      <c r="G132" s="130">
        <v>1430</v>
      </c>
      <c r="H132" s="142">
        <v>5.5</v>
      </c>
      <c r="I132" s="194">
        <f>ROUND(290*H132,0)</f>
        <v>1595</v>
      </c>
      <c r="J132" s="187">
        <f>G132*1.1</f>
        <v>1573.0000000000002</v>
      </c>
      <c r="K132" s="139" t="s">
        <v>1129</v>
      </c>
      <c r="L132" s="139"/>
      <c r="M132" s="151"/>
    </row>
    <row r="133" spans="1:13" ht="53.25" hidden="1" customHeight="1" outlineLevel="1" x14ac:dyDescent="0.3">
      <c r="A133" s="86">
        <v>119</v>
      </c>
      <c r="B133" s="85"/>
      <c r="C133" s="117"/>
      <c r="D133" s="48"/>
      <c r="E133" s="210"/>
      <c r="F133" s="50"/>
      <c r="G133" s="130"/>
      <c r="H133" s="142"/>
      <c r="I133" s="194"/>
      <c r="J133" s="187"/>
      <c r="K133" s="139"/>
      <c r="L133" s="139"/>
      <c r="M133" s="151"/>
    </row>
    <row r="134" spans="1:13" ht="53.25" hidden="1" customHeight="1" outlineLevel="1" x14ac:dyDescent="0.3">
      <c r="A134" s="86">
        <v>120</v>
      </c>
      <c r="B134" s="85"/>
      <c r="C134" s="117"/>
      <c r="D134" s="48"/>
      <c r="E134" s="210"/>
      <c r="F134" s="50"/>
      <c r="G134" s="130"/>
      <c r="H134" s="142"/>
      <c r="I134" s="194"/>
      <c r="J134" s="187"/>
      <c r="K134" s="139"/>
      <c r="L134" s="139"/>
      <c r="M134" s="151"/>
    </row>
    <row r="135" spans="1:13" ht="53.25" hidden="1" customHeight="1" outlineLevel="1" x14ac:dyDescent="0.3">
      <c r="A135" s="86">
        <v>121</v>
      </c>
      <c r="B135" s="85"/>
      <c r="C135" s="117"/>
      <c r="D135" s="48"/>
      <c r="E135" s="210"/>
      <c r="F135" s="50"/>
      <c r="G135" s="130"/>
      <c r="H135" s="142"/>
      <c r="I135" s="194"/>
      <c r="J135" s="187"/>
      <c r="K135" s="139"/>
      <c r="L135" s="139"/>
      <c r="M135" s="151"/>
    </row>
    <row r="136" spans="1:13" ht="52.5" customHeight="1" outlineLevel="1" x14ac:dyDescent="0.3">
      <c r="A136" s="86">
        <v>122</v>
      </c>
      <c r="B136" s="85"/>
      <c r="C136" s="117" t="s">
        <v>1208</v>
      </c>
      <c r="D136" s="48"/>
      <c r="E136" s="210" t="s">
        <v>1207</v>
      </c>
      <c r="F136" s="50"/>
      <c r="G136" s="130">
        <v>442</v>
      </c>
      <c r="H136" s="142">
        <f>600/290</f>
        <v>2.0689655172413794</v>
      </c>
      <c r="I136" s="194">
        <v>600</v>
      </c>
      <c r="J136" s="187"/>
      <c r="K136" s="139"/>
      <c r="L136" s="139"/>
      <c r="M136" s="151"/>
    </row>
    <row r="137" spans="1:13" ht="36" customHeight="1" outlineLevel="1" x14ac:dyDescent="0.3">
      <c r="A137" s="86">
        <v>123</v>
      </c>
      <c r="B137" s="85"/>
      <c r="C137" s="117" t="s">
        <v>1182</v>
      </c>
      <c r="D137" s="48"/>
      <c r="E137" s="210" t="s">
        <v>1175</v>
      </c>
      <c r="F137" s="50"/>
      <c r="G137" s="130"/>
      <c r="H137" s="142">
        <f>I137/290</f>
        <v>0.51724137931034486</v>
      </c>
      <c r="I137" s="194">
        <v>150</v>
      </c>
      <c r="J137" s="187"/>
      <c r="K137" s="139"/>
      <c r="L137" s="139"/>
      <c r="M137" s="151"/>
    </row>
    <row r="138" spans="1:13" ht="39.75" customHeight="1" outlineLevel="1" x14ac:dyDescent="0.3">
      <c r="A138" s="86">
        <v>124</v>
      </c>
      <c r="B138" s="85"/>
      <c r="C138" s="117" t="s">
        <v>483</v>
      </c>
      <c r="D138" s="48"/>
      <c r="E138" s="210" t="s">
        <v>1174</v>
      </c>
      <c r="F138" s="50"/>
      <c r="G138" s="130"/>
      <c r="H138" s="142">
        <f>I138/290</f>
        <v>1.1379310344827587</v>
      </c>
      <c r="I138" s="194">
        <v>330</v>
      </c>
      <c r="J138" s="187"/>
      <c r="K138" s="139"/>
      <c r="L138" s="139"/>
      <c r="M138" s="151"/>
    </row>
    <row r="139" spans="1:13" ht="41.25" customHeight="1" outlineLevel="1" x14ac:dyDescent="0.3">
      <c r="A139" s="86">
        <v>125</v>
      </c>
      <c r="B139" s="85"/>
      <c r="C139" s="117" t="s">
        <v>484</v>
      </c>
      <c r="D139" s="48"/>
      <c r="E139" s="210" t="s">
        <v>1173</v>
      </c>
      <c r="F139" s="50"/>
      <c r="G139" s="130">
        <v>299</v>
      </c>
      <c r="H139" s="142">
        <v>2.5</v>
      </c>
      <c r="I139" s="194">
        <f>2.5*290</f>
        <v>725</v>
      </c>
      <c r="J139" s="187">
        <v>330</v>
      </c>
      <c r="K139" s="139"/>
      <c r="L139" s="139">
        <v>400</v>
      </c>
      <c r="M139" s="151"/>
    </row>
    <row r="140" spans="1:13" ht="57" customHeight="1" outlineLevel="1" x14ac:dyDescent="0.3">
      <c r="A140" s="86">
        <v>126</v>
      </c>
      <c r="B140" s="85"/>
      <c r="C140" s="117" t="s">
        <v>485</v>
      </c>
      <c r="D140" s="48"/>
      <c r="E140" s="210" t="s">
        <v>1059</v>
      </c>
      <c r="F140" s="50"/>
      <c r="G140" s="130">
        <v>468</v>
      </c>
      <c r="H140" s="142">
        <v>1.8</v>
      </c>
      <c r="I140" s="194">
        <f>ROUND(290*H140,0)</f>
        <v>522</v>
      </c>
      <c r="J140" s="187">
        <v>515</v>
      </c>
      <c r="K140" s="139"/>
      <c r="L140" s="139"/>
      <c r="M140" s="151"/>
    </row>
    <row r="141" spans="1:13" ht="37.5" customHeight="1" outlineLevel="1" x14ac:dyDescent="0.3">
      <c r="A141" s="86">
        <v>127</v>
      </c>
      <c r="B141" s="85"/>
      <c r="C141" s="117" t="s">
        <v>486</v>
      </c>
      <c r="D141" s="48"/>
      <c r="E141" s="210" t="s">
        <v>1060</v>
      </c>
      <c r="F141" s="50"/>
      <c r="G141" s="130">
        <v>52</v>
      </c>
      <c r="H141" s="142">
        <v>0.2</v>
      </c>
      <c r="I141" s="194">
        <f>ROUND(290*H141,0)</f>
        <v>58</v>
      </c>
      <c r="J141" s="187">
        <v>58</v>
      </c>
      <c r="K141" s="139"/>
      <c r="L141" s="139"/>
      <c r="M141" s="151"/>
    </row>
    <row r="142" spans="1:13" ht="18.75" customHeight="1" outlineLevel="1" x14ac:dyDescent="0.3">
      <c r="A142" s="86">
        <v>128</v>
      </c>
      <c r="B142" s="85"/>
      <c r="C142" s="117" t="s">
        <v>487</v>
      </c>
      <c r="D142" s="48"/>
      <c r="E142" s="210" t="s">
        <v>1177</v>
      </c>
      <c r="F142" s="50"/>
      <c r="G142" s="130">
        <v>117</v>
      </c>
      <c r="H142" s="142">
        <v>0.45</v>
      </c>
      <c r="I142" s="194">
        <f>ROUND(290*H142,0)</f>
        <v>131</v>
      </c>
      <c r="J142" s="187">
        <v>129</v>
      </c>
      <c r="K142" s="139"/>
      <c r="L142" s="139">
        <v>600</v>
      </c>
      <c r="M142" s="151"/>
    </row>
    <row r="143" spans="1:13" ht="52.5" customHeight="1" outlineLevel="1" x14ac:dyDescent="0.3">
      <c r="A143" s="86">
        <v>129</v>
      </c>
      <c r="B143" s="85"/>
      <c r="C143" s="117" t="s">
        <v>488</v>
      </c>
      <c r="D143" s="48"/>
      <c r="E143" s="210" t="s">
        <v>1178</v>
      </c>
      <c r="F143" s="50"/>
      <c r="G143" s="130">
        <v>234</v>
      </c>
      <c r="H143" s="142">
        <f>I143/290</f>
        <v>1.3793103448275863</v>
      </c>
      <c r="I143" s="194">
        <v>400</v>
      </c>
      <c r="J143" s="187">
        <v>258</v>
      </c>
      <c r="K143" s="139">
        <v>840</v>
      </c>
      <c r="L143" s="139">
        <v>600</v>
      </c>
      <c r="M143" s="151"/>
    </row>
    <row r="144" spans="1:13" ht="54" customHeight="1" outlineLevel="1" x14ac:dyDescent="0.3">
      <c r="A144" s="86">
        <v>130</v>
      </c>
      <c r="B144" s="85"/>
      <c r="C144" s="117" t="s">
        <v>489</v>
      </c>
      <c r="D144" s="48"/>
      <c r="E144" s="210" t="s">
        <v>1181</v>
      </c>
      <c r="F144" s="50"/>
      <c r="G144" s="130">
        <v>442</v>
      </c>
      <c r="H144" s="142">
        <f>I144/290</f>
        <v>2.2413793103448274</v>
      </c>
      <c r="I144" s="194">
        <v>650</v>
      </c>
      <c r="J144" s="187">
        <v>486</v>
      </c>
      <c r="K144" s="139"/>
      <c r="L144" s="139">
        <v>650</v>
      </c>
      <c r="M144" s="151"/>
    </row>
    <row r="145" spans="1:13" ht="37.5" customHeight="1" outlineLevel="1" x14ac:dyDescent="0.3">
      <c r="A145" s="86">
        <v>131</v>
      </c>
      <c r="B145" s="85"/>
      <c r="C145" s="117" t="s">
        <v>490</v>
      </c>
      <c r="D145" s="48"/>
      <c r="E145" s="213" t="s">
        <v>1064</v>
      </c>
      <c r="F145" s="50"/>
      <c r="G145" s="130">
        <v>104</v>
      </c>
      <c r="H145" s="142">
        <v>0.4</v>
      </c>
      <c r="I145" s="194">
        <f t="shared" ref="I145:I159" si="2">ROUND(290*H145,0)</f>
        <v>116</v>
      </c>
      <c r="J145" s="187">
        <v>115</v>
      </c>
      <c r="K145" s="139">
        <v>250</v>
      </c>
      <c r="L145" s="139">
        <v>50</v>
      </c>
      <c r="M145" s="151"/>
    </row>
    <row r="146" spans="1:13" ht="35.25" customHeight="1" outlineLevel="1" x14ac:dyDescent="0.3">
      <c r="A146" s="86">
        <v>132</v>
      </c>
      <c r="B146" s="85"/>
      <c r="C146" s="117" t="s">
        <v>491</v>
      </c>
      <c r="D146" s="48"/>
      <c r="E146" s="210" t="s">
        <v>1065</v>
      </c>
      <c r="F146" s="50"/>
      <c r="G146" s="130">
        <v>1040</v>
      </c>
      <c r="H146" s="142">
        <v>4</v>
      </c>
      <c r="I146" s="194">
        <f t="shared" si="2"/>
        <v>1160</v>
      </c>
      <c r="J146" s="187">
        <f t="shared" ref="J146:J156" si="3">G146*1.1</f>
        <v>1144</v>
      </c>
      <c r="K146" s="139">
        <v>1090</v>
      </c>
      <c r="L146" s="139">
        <v>1000</v>
      </c>
      <c r="M146" s="151"/>
    </row>
    <row r="147" spans="1:13" ht="20.25" customHeight="1" outlineLevel="1" x14ac:dyDescent="0.3">
      <c r="A147" s="86">
        <v>133</v>
      </c>
      <c r="B147" s="85"/>
      <c r="C147" s="117" t="s">
        <v>492</v>
      </c>
      <c r="D147" s="48"/>
      <c r="E147" s="210" t="s">
        <v>1066</v>
      </c>
      <c r="F147" s="50"/>
      <c r="G147" s="130">
        <v>260</v>
      </c>
      <c r="H147" s="142">
        <f>I147/290</f>
        <v>1.0344827586206897</v>
      </c>
      <c r="I147" s="194">
        <v>300</v>
      </c>
      <c r="J147" s="187">
        <f t="shared" si="3"/>
        <v>286</v>
      </c>
      <c r="K147" s="139">
        <v>320</v>
      </c>
      <c r="L147" s="139"/>
      <c r="M147" s="151">
        <v>560</v>
      </c>
    </row>
    <row r="148" spans="1:13" ht="18.75" customHeight="1" outlineLevel="1" x14ac:dyDescent="0.3">
      <c r="A148" s="86">
        <v>134</v>
      </c>
      <c r="B148" s="85"/>
      <c r="C148" s="117" t="s">
        <v>493</v>
      </c>
      <c r="D148" s="48"/>
      <c r="E148" s="210" t="s">
        <v>1067</v>
      </c>
      <c r="F148" s="50"/>
      <c r="G148" s="130">
        <v>195</v>
      </c>
      <c r="H148" s="142">
        <f>I148/290</f>
        <v>1.0344827586206897</v>
      </c>
      <c r="I148" s="194">
        <v>300</v>
      </c>
      <c r="J148" s="187">
        <v>215</v>
      </c>
      <c r="K148" s="139">
        <v>620</v>
      </c>
      <c r="L148" s="139"/>
      <c r="M148" s="151"/>
    </row>
    <row r="149" spans="1:13" ht="53.25" hidden="1" customHeight="1" outlineLevel="1" x14ac:dyDescent="0.3">
      <c r="A149" s="86">
        <v>135</v>
      </c>
      <c r="B149" s="85"/>
      <c r="C149" s="117"/>
      <c r="D149" s="48"/>
      <c r="E149" s="210"/>
      <c r="F149" s="50"/>
      <c r="G149" s="130"/>
      <c r="H149" s="142"/>
      <c r="I149" s="194"/>
      <c r="J149" s="187"/>
      <c r="K149" s="139"/>
      <c r="L149" s="139"/>
      <c r="M149" s="151"/>
    </row>
    <row r="150" spans="1:13" ht="90.75" customHeight="1" outlineLevel="1" x14ac:dyDescent="0.3">
      <c r="A150" s="86">
        <v>136</v>
      </c>
      <c r="B150" s="85"/>
      <c r="C150" s="117" t="s">
        <v>495</v>
      </c>
      <c r="D150" s="48"/>
      <c r="E150" s="210" t="s">
        <v>1176</v>
      </c>
      <c r="F150" s="50"/>
      <c r="G150" s="130">
        <v>1430</v>
      </c>
      <c r="H150" s="142">
        <f>I150/290</f>
        <v>8.6206896551724146</v>
      </c>
      <c r="I150" s="194">
        <v>2500</v>
      </c>
      <c r="J150" s="187">
        <f t="shared" si="3"/>
        <v>1573.0000000000002</v>
      </c>
      <c r="K150" s="139"/>
      <c r="L150" s="139"/>
      <c r="M150" s="151"/>
    </row>
    <row r="151" spans="1:13" ht="57" customHeight="1" outlineLevel="1" x14ac:dyDescent="0.3">
      <c r="A151" s="86">
        <v>137</v>
      </c>
      <c r="B151" s="85"/>
      <c r="C151" s="117" t="s">
        <v>1180</v>
      </c>
      <c r="D151" s="48"/>
      <c r="E151" s="210" t="s">
        <v>1179</v>
      </c>
      <c r="F151" s="50"/>
      <c r="G151" s="130"/>
      <c r="H151" s="142">
        <f>I151/290</f>
        <v>0.68965517241379315</v>
      </c>
      <c r="I151" s="194">
        <v>200</v>
      </c>
      <c r="J151" s="187"/>
      <c r="K151" s="139"/>
      <c r="L151" s="139"/>
      <c r="M151" s="151"/>
    </row>
    <row r="152" spans="1:13" ht="38.25" customHeight="1" outlineLevel="1" x14ac:dyDescent="0.3">
      <c r="A152" s="86">
        <v>138</v>
      </c>
      <c r="B152" s="85"/>
      <c r="C152" s="117" t="s">
        <v>497</v>
      </c>
      <c r="D152" s="48"/>
      <c r="E152" s="210" t="s">
        <v>1071</v>
      </c>
      <c r="F152" s="50"/>
      <c r="G152" s="130">
        <v>520</v>
      </c>
      <c r="H152" s="142">
        <v>1.5</v>
      </c>
      <c r="I152" s="194">
        <f t="shared" si="2"/>
        <v>435</v>
      </c>
      <c r="J152" s="187">
        <f t="shared" si="3"/>
        <v>572</v>
      </c>
      <c r="K152" s="139"/>
      <c r="L152" s="139"/>
      <c r="M152" s="151">
        <v>230</v>
      </c>
    </row>
    <row r="153" spans="1:13" ht="76.5" customHeight="1" outlineLevel="1" x14ac:dyDescent="0.3">
      <c r="A153" s="86">
        <v>139</v>
      </c>
      <c r="B153" s="85"/>
      <c r="C153" s="117" t="s">
        <v>498</v>
      </c>
      <c r="D153" s="48"/>
      <c r="E153" s="210" t="s">
        <v>1072</v>
      </c>
      <c r="F153" s="50"/>
      <c r="G153" s="130">
        <v>923</v>
      </c>
      <c r="H153" s="142">
        <v>2.5</v>
      </c>
      <c r="I153" s="194">
        <f t="shared" si="2"/>
        <v>725</v>
      </c>
      <c r="J153" s="187">
        <v>1015</v>
      </c>
      <c r="K153" s="139"/>
      <c r="L153" s="139">
        <v>1500</v>
      </c>
      <c r="M153" s="151">
        <v>400</v>
      </c>
    </row>
    <row r="154" spans="1:13" ht="75" customHeight="1" outlineLevel="1" x14ac:dyDescent="0.3">
      <c r="A154" s="86">
        <v>140</v>
      </c>
      <c r="B154" s="85"/>
      <c r="C154" s="117" t="s">
        <v>499</v>
      </c>
      <c r="D154" s="48"/>
      <c r="E154" s="210" t="s">
        <v>1073</v>
      </c>
      <c r="F154" s="50"/>
      <c r="G154" s="130">
        <v>455</v>
      </c>
      <c r="H154" s="142">
        <v>1.75</v>
      </c>
      <c r="I154" s="194">
        <f t="shared" si="2"/>
        <v>508</v>
      </c>
      <c r="J154" s="187">
        <v>501</v>
      </c>
      <c r="K154" s="139"/>
      <c r="L154" s="139"/>
      <c r="M154" s="151">
        <v>200</v>
      </c>
    </row>
    <row r="155" spans="1:13" ht="18" customHeight="1" outlineLevel="1" x14ac:dyDescent="0.3">
      <c r="A155" s="86">
        <v>141</v>
      </c>
      <c r="B155" s="85"/>
      <c r="C155" s="117" t="s">
        <v>500</v>
      </c>
      <c r="D155" s="48"/>
      <c r="E155" s="210" t="s">
        <v>1074</v>
      </c>
      <c r="F155" s="50"/>
      <c r="G155" s="130">
        <v>65</v>
      </c>
      <c r="H155" s="142">
        <f>I155/290</f>
        <v>0.25862068965517243</v>
      </c>
      <c r="I155" s="194">
        <v>75</v>
      </c>
      <c r="J155" s="187">
        <v>72</v>
      </c>
      <c r="K155" s="139"/>
      <c r="L155" s="139"/>
      <c r="M155" s="151"/>
    </row>
    <row r="156" spans="1:13" ht="19.5" customHeight="1" outlineLevel="1" x14ac:dyDescent="0.3">
      <c r="A156" s="86">
        <v>142</v>
      </c>
      <c r="B156" s="85"/>
      <c r="C156" s="117" t="s">
        <v>501</v>
      </c>
      <c r="D156" s="48"/>
      <c r="E156" s="210" t="s">
        <v>1075</v>
      </c>
      <c r="F156" s="50"/>
      <c r="G156" s="130">
        <v>130</v>
      </c>
      <c r="H156" s="142">
        <v>0.5</v>
      </c>
      <c r="I156" s="194">
        <f t="shared" si="2"/>
        <v>145</v>
      </c>
      <c r="J156" s="187">
        <f t="shared" si="3"/>
        <v>143</v>
      </c>
      <c r="K156" s="139">
        <v>270</v>
      </c>
      <c r="L156" s="139"/>
      <c r="M156" s="151"/>
    </row>
    <row r="157" spans="1:13" ht="53.25" hidden="1" customHeight="1" outlineLevel="1" x14ac:dyDescent="0.3">
      <c r="A157" s="86">
        <v>143</v>
      </c>
      <c r="B157" s="85"/>
      <c r="C157" s="117"/>
      <c r="D157" s="48"/>
      <c r="E157" s="210"/>
      <c r="F157" s="50"/>
      <c r="G157" s="130"/>
      <c r="H157" s="142"/>
      <c r="I157" s="194"/>
      <c r="J157" s="187"/>
      <c r="K157" s="139"/>
      <c r="L157" s="139"/>
      <c r="M157" s="151"/>
    </row>
    <row r="158" spans="1:13" ht="35.25" customHeight="1" outlineLevel="1" x14ac:dyDescent="0.3">
      <c r="A158" s="86">
        <v>144</v>
      </c>
      <c r="B158" s="85"/>
      <c r="C158" s="117" t="s">
        <v>503</v>
      </c>
      <c r="D158" s="48"/>
      <c r="E158" s="210" t="s">
        <v>1077</v>
      </c>
      <c r="F158" s="50"/>
      <c r="G158" s="130">
        <v>299</v>
      </c>
      <c r="H158" s="142">
        <v>1.1499999999999999</v>
      </c>
      <c r="I158" s="194">
        <f t="shared" si="2"/>
        <v>334</v>
      </c>
      <c r="J158" s="187">
        <v>330</v>
      </c>
      <c r="K158" s="139"/>
      <c r="L158" s="139"/>
      <c r="M158" s="151">
        <v>820</v>
      </c>
    </row>
    <row r="159" spans="1:13" ht="39" customHeight="1" outlineLevel="1" thickBot="1" x14ac:dyDescent="0.35">
      <c r="A159" s="86">
        <v>145</v>
      </c>
      <c r="B159" s="85"/>
      <c r="C159" s="117" t="s">
        <v>504</v>
      </c>
      <c r="D159" s="48"/>
      <c r="E159" s="210" t="s">
        <v>1183</v>
      </c>
      <c r="F159" s="50"/>
      <c r="G159" s="130">
        <v>182</v>
      </c>
      <c r="H159" s="179">
        <v>0.7</v>
      </c>
      <c r="I159" s="178">
        <f t="shared" si="2"/>
        <v>203</v>
      </c>
      <c r="J159" s="191">
        <v>200</v>
      </c>
      <c r="K159" s="153"/>
      <c r="L159" s="153">
        <v>100</v>
      </c>
      <c r="M159" s="154">
        <v>130</v>
      </c>
    </row>
    <row r="160" spans="1:13" ht="17.25" customHeight="1" x14ac:dyDescent="0.3">
      <c r="A160" s="86">
        <v>146</v>
      </c>
      <c r="B160" s="85"/>
      <c r="C160" s="117" t="s">
        <v>505</v>
      </c>
      <c r="D160" s="48"/>
      <c r="E160" s="210" t="s">
        <v>1079</v>
      </c>
      <c r="F160" s="50"/>
      <c r="G160" s="130">
        <v>79.38</v>
      </c>
      <c r="H160" s="143"/>
      <c r="I160" s="178">
        <f>ROUND(79.38,0)</f>
        <v>79</v>
      </c>
      <c r="J160" s="135"/>
    </row>
    <row r="161" spans="1:10" ht="17.25" customHeight="1" x14ac:dyDescent="0.3">
      <c r="A161" s="86">
        <v>147</v>
      </c>
      <c r="B161" s="85"/>
      <c r="C161" s="117" t="s">
        <v>506</v>
      </c>
      <c r="D161" s="48"/>
      <c r="E161" s="210" t="s">
        <v>1080</v>
      </c>
      <c r="F161" s="50"/>
      <c r="G161" s="130">
        <v>132.29</v>
      </c>
      <c r="H161" s="143"/>
      <c r="I161" s="178">
        <f>ROUND(132.29,0)</f>
        <v>132</v>
      </c>
      <c r="J161" s="135"/>
    </row>
    <row r="162" spans="1:10" ht="17.25" customHeight="1" x14ac:dyDescent="0.3">
      <c r="A162" s="86">
        <v>148</v>
      </c>
      <c r="B162" s="85"/>
      <c r="C162" s="117" t="s">
        <v>507</v>
      </c>
      <c r="D162" s="48"/>
      <c r="E162" s="210" t="s">
        <v>1081</v>
      </c>
      <c r="F162" s="50"/>
      <c r="G162" s="130">
        <v>171.98</v>
      </c>
      <c r="H162" s="143"/>
      <c r="I162" s="178">
        <f>ROUND(171.98,0)</f>
        <v>172</v>
      </c>
      <c r="J162" s="135"/>
    </row>
    <row r="163" spans="1:10" ht="17.25" customHeight="1" x14ac:dyDescent="0.3">
      <c r="A163" s="86">
        <v>149</v>
      </c>
      <c r="B163" s="85"/>
      <c r="C163" s="117" t="s">
        <v>508</v>
      </c>
      <c r="D163" s="48"/>
      <c r="E163" s="210" t="s">
        <v>1082</v>
      </c>
      <c r="F163" s="50"/>
      <c r="G163" s="130">
        <v>264.58</v>
      </c>
      <c r="H163" s="143"/>
      <c r="I163" s="178">
        <f>ROUND(264.58,0)</f>
        <v>265</v>
      </c>
      <c r="J163" s="135"/>
    </row>
    <row r="164" spans="1:10" ht="17.25" customHeight="1" x14ac:dyDescent="0.3">
      <c r="A164" s="86">
        <v>150</v>
      </c>
      <c r="B164" s="85"/>
      <c r="C164" s="117" t="s">
        <v>509</v>
      </c>
      <c r="D164" s="48"/>
      <c r="E164" s="210" t="s">
        <v>1083</v>
      </c>
      <c r="F164" s="50"/>
      <c r="G164" s="130">
        <v>187.5</v>
      </c>
      <c r="H164" s="143"/>
      <c r="I164" s="178">
        <f>ROUND(187.5,0)</f>
        <v>188</v>
      </c>
      <c r="J164" s="135"/>
    </row>
    <row r="165" spans="1:10" ht="17.25" customHeight="1" x14ac:dyDescent="0.3">
      <c r="A165" s="86">
        <v>151</v>
      </c>
      <c r="B165" s="85"/>
      <c r="C165" s="117" t="s">
        <v>510</v>
      </c>
      <c r="D165" s="48"/>
      <c r="E165" s="210" t="s">
        <v>1084</v>
      </c>
      <c r="F165" s="50"/>
      <c r="G165" s="130">
        <v>312.5</v>
      </c>
      <c r="H165" s="143"/>
      <c r="I165" s="178">
        <f>ROUND(312.5,0)</f>
        <v>313</v>
      </c>
      <c r="J165" s="135"/>
    </row>
    <row r="166" spans="1:10" ht="17.25" customHeight="1" x14ac:dyDescent="0.3">
      <c r="A166" s="86">
        <v>152</v>
      </c>
      <c r="B166" s="85"/>
      <c r="C166" s="117" t="s">
        <v>511</v>
      </c>
      <c r="D166" s="48"/>
      <c r="E166" s="210" t="s">
        <v>1085</v>
      </c>
      <c r="F166" s="50"/>
      <c r="G166" s="130">
        <v>406.25</v>
      </c>
      <c r="H166" s="143"/>
      <c r="I166" s="178">
        <f>ROUND(406.25,0)</f>
        <v>406</v>
      </c>
      <c r="J166" s="135"/>
    </row>
    <row r="167" spans="1:10" ht="17.25" customHeight="1" x14ac:dyDescent="0.3">
      <c r="A167" s="86">
        <v>153</v>
      </c>
      <c r="B167" s="85"/>
      <c r="C167" s="117" t="s">
        <v>512</v>
      </c>
      <c r="D167" s="48"/>
      <c r="E167" s="210" t="s">
        <v>1086</v>
      </c>
      <c r="F167" s="50"/>
      <c r="G167" s="130">
        <v>625</v>
      </c>
      <c r="H167" s="143"/>
      <c r="I167" s="178">
        <f>ROUND(625,0)</f>
        <v>625</v>
      </c>
      <c r="J167" s="135"/>
    </row>
    <row r="168" spans="1:10" ht="17.25" customHeight="1" x14ac:dyDescent="0.3">
      <c r="A168" s="86">
        <v>154</v>
      </c>
      <c r="B168" s="85"/>
      <c r="C168" s="117" t="s">
        <v>513</v>
      </c>
      <c r="D168" s="48"/>
      <c r="E168" s="210" t="s">
        <v>1087</v>
      </c>
      <c r="F168" s="50"/>
      <c r="G168" s="130">
        <v>182</v>
      </c>
      <c r="H168" s="143"/>
      <c r="I168" s="178">
        <v>182</v>
      </c>
      <c r="J168" s="135"/>
    </row>
    <row r="169" spans="1:10" ht="17.25" customHeight="1" x14ac:dyDescent="0.3">
      <c r="A169" s="86">
        <v>155</v>
      </c>
      <c r="B169" s="85"/>
      <c r="C169" s="117" t="s">
        <v>514</v>
      </c>
      <c r="D169" s="48"/>
      <c r="E169" s="210" t="s">
        <v>1088</v>
      </c>
      <c r="F169" s="50"/>
      <c r="G169" s="130">
        <v>303</v>
      </c>
      <c r="H169" s="143"/>
      <c r="I169" s="178">
        <v>303</v>
      </c>
      <c r="J169" s="135"/>
    </row>
    <row r="170" spans="1:10" ht="17.25" customHeight="1" x14ac:dyDescent="0.3">
      <c r="A170" s="86">
        <v>156</v>
      </c>
      <c r="B170" s="85"/>
      <c r="C170" s="117" t="s">
        <v>515</v>
      </c>
      <c r="D170" s="48"/>
      <c r="E170" s="210" t="s">
        <v>1089</v>
      </c>
      <c r="F170" s="50"/>
      <c r="G170" s="130">
        <v>393</v>
      </c>
      <c r="H170" s="143"/>
      <c r="I170" s="178">
        <v>393</v>
      </c>
      <c r="J170" s="135"/>
    </row>
    <row r="171" spans="1:10" ht="17.25" customHeight="1" x14ac:dyDescent="0.3">
      <c r="A171" s="86">
        <v>157</v>
      </c>
      <c r="B171" s="85"/>
      <c r="C171" s="117" t="s">
        <v>512</v>
      </c>
      <c r="D171" s="48"/>
      <c r="E171" s="210" t="s">
        <v>1090</v>
      </c>
      <c r="F171" s="50"/>
      <c r="G171" s="130">
        <v>605</v>
      </c>
      <c r="H171" s="143"/>
      <c r="I171" s="178">
        <v>605</v>
      </c>
      <c r="J171" s="135"/>
    </row>
    <row r="172" spans="1:10" ht="17.25" customHeight="1" x14ac:dyDescent="0.3">
      <c r="A172" s="86">
        <v>158</v>
      </c>
      <c r="B172" s="85"/>
      <c r="C172" s="117" t="s">
        <v>516</v>
      </c>
      <c r="D172" s="48"/>
      <c r="E172" s="210" t="s">
        <v>1094</v>
      </c>
      <c r="F172" s="50"/>
      <c r="G172" s="130">
        <v>131.4</v>
      </c>
      <c r="H172" s="143"/>
      <c r="I172" s="178">
        <f>ROUND(131.4,0)</f>
        <v>131</v>
      </c>
      <c r="J172" s="135"/>
    </row>
    <row r="173" spans="1:10" ht="17.25" customHeight="1" x14ac:dyDescent="0.3">
      <c r="A173" s="86">
        <v>159</v>
      </c>
      <c r="B173" s="85"/>
      <c r="C173" s="117" t="s">
        <v>517</v>
      </c>
      <c r="D173" s="48"/>
      <c r="E173" s="210" t="s">
        <v>1095</v>
      </c>
      <c r="F173" s="50"/>
      <c r="G173" s="130">
        <v>219</v>
      </c>
      <c r="H173" s="143"/>
      <c r="I173" s="178">
        <v>219</v>
      </c>
      <c r="J173" s="135"/>
    </row>
    <row r="174" spans="1:10" ht="17.25" customHeight="1" x14ac:dyDescent="0.3">
      <c r="A174" s="86">
        <v>160</v>
      </c>
      <c r="B174" s="85"/>
      <c r="C174" s="117" t="s">
        <v>518</v>
      </c>
      <c r="D174" s="48"/>
      <c r="E174" s="210" t="s">
        <v>1096</v>
      </c>
      <c r="F174" s="50"/>
      <c r="G174" s="130">
        <v>284.7</v>
      </c>
      <c r="H174" s="143"/>
      <c r="I174" s="178">
        <f>ROUND(284.7,0)</f>
        <v>285</v>
      </c>
      <c r="J174" s="135"/>
    </row>
    <row r="175" spans="1:10" ht="17.25" customHeight="1" x14ac:dyDescent="0.3">
      <c r="A175" s="86">
        <v>161</v>
      </c>
      <c r="B175" s="85"/>
      <c r="C175" s="117" t="s">
        <v>519</v>
      </c>
      <c r="D175" s="48"/>
      <c r="E175" s="210" t="s">
        <v>1097</v>
      </c>
      <c r="F175" s="50"/>
      <c r="G175" s="130">
        <v>438.1</v>
      </c>
      <c r="H175" s="143"/>
      <c r="I175" s="178">
        <f>ROUND(438.1,0)</f>
        <v>438</v>
      </c>
      <c r="J175" s="135"/>
    </row>
    <row r="176" spans="1:10" ht="17.25" customHeight="1" x14ac:dyDescent="0.3">
      <c r="A176" s="86">
        <v>162</v>
      </c>
      <c r="B176" s="85"/>
      <c r="C176" s="117" t="s">
        <v>520</v>
      </c>
      <c r="D176" s="48"/>
      <c r="E176" s="210" t="s">
        <v>1098</v>
      </c>
      <c r="F176" s="50"/>
      <c r="G176" s="130">
        <v>70.31</v>
      </c>
      <c r="H176" s="143"/>
      <c r="I176" s="178">
        <f>ROUND(70.31,0)</f>
        <v>70</v>
      </c>
      <c r="J176" s="135"/>
    </row>
    <row r="177" spans="1:10" ht="17.25" customHeight="1" x14ac:dyDescent="0.3">
      <c r="A177" s="86">
        <v>163</v>
      </c>
      <c r="B177" s="85"/>
      <c r="C177" s="117" t="s">
        <v>521</v>
      </c>
      <c r="D177" s="48"/>
      <c r="E177" s="210" t="s">
        <v>1099</v>
      </c>
      <c r="F177" s="50"/>
      <c r="G177" s="130">
        <v>117.19</v>
      </c>
      <c r="H177" s="143"/>
      <c r="I177" s="178">
        <f>ROUND(117.19,0)</f>
        <v>117</v>
      </c>
      <c r="J177" s="135"/>
    </row>
    <row r="178" spans="1:10" ht="17.25" customHeight="1" x14ac:dyDescent="0.3">
      <c r="A178" s="86">
        <v>164</v>
      </c>
      <c r="B178" s="85"/>
      <c r="C178" s="117" t="s">
        <v>522</v>
      </c>
      <c r="D178" s="48"/>
      <c r="E178" s="210" t="s">
        <v>1100</v>
      </c>
      <c r="F178" s="50"/>
      <c r="G178" s="130">
        <v>152.34</v>
      </c>
      <c r="H178" s="143"/>
      <c r="I178" s="178">
        <f>ROUND(152.34,0)</f>
        <v>152</v>
      </c>
      <c r="J178" s="135"/>
    </row>
    <row r="179" spans="1:10" ht="17.25" customHeight="1" x14ac:dyDescent="0.3">
      <c r="A179" s="86">
        <v>165</v>
      </c>
      <c r="B179" s="85"/>
      <c r="C179" s="117" t="s">
        <v>523</v>
      </c>
      <c r="D179" s="48"/>
      <c r="E179" s="210" t="s">
        <v>1101</v>
      </c>
      <c r="F179" s="50"/>
      <c r="G179" s="130">
        <v>234.38</v>
      </c>
      <c r="H179" s="143"/>
      <c r="I179" s="178">
        <f>ROUND(234.38,0)</f>
        <v>234</v>
      </c>
      <c r="J179" s="135"/>
    </row>
    <row r="180" spans="1:10" ht="17.25" customHeight="1" x14ac:dyDescent="0.3">
      <c r="A180" s="86">
        <v>166</v>
      </c>
      <c r="B180" s="85"/>
      <c r="C180" s="117" t="s">
        <v>524</v>
      </c>
      <c r="D180" s="48"/>
      <c r="E180" s="210" t="s">
        <v>1102</v>
      </c>
      <c r="F180" s="50"/>
      <c r="G180" s="130">
        <v>25.33</v>
      </c>
      <c r="H180" s="143"/>
      <c r="I180" s="178">
        <f>ROUND(25.33,0)</f>
        <v>25</v>
      </c>
      <c r="J180" s="135"/>
    </row>
    <row r="181" spans="1:10" ht="17.25" customHeight="1" x14ac:dyDescent="0.3">
      <c r="A181" s="86">
        <v>167</v>
      </c>
      <c r="B181" s="85"/>
      <c r="C181" s="117" t="s">
        <v>525</v>
      </c>
      <c r="D181" s="48"/>
      <c r="E181" s="210" t="s">
        <v>1103</v>
      </c>
      <c r="F181" s="50"/>
      <c r="G181" s="130">
        <v>42.22</v>
      </c>
      <c r="H181" s="143"/>
      <c r="I181" s="178">
        <f>ROUND(42.22,0)</f>
        <v>42</v>
      </c>
      <c r="J181" s="135"/>
    </row>
    <row r="182" spans="1:10" ht="17.25" customHeight="1" x14ac:dyDescent="0.3">
      <c r="A182" s="86">
        <v>168</v>
      </c>
      <c r="B182" s="85"/>
      <c r="C182" s="117" t="s">
        <v>526</v>
      </c>
      <c r="D182" s="48"/>
      <c r="E182" s="210" t="s">
        <v>1104</v>
      </c>
      <c r="F182" s="50"/>
      <c r="G182" s="130">
        <v>54.89</v>
      </c>
      <c r="H182" s="143"/>
      <c r="I182" s="178">
        <f>ROUND(54.89,0)</f>
        <v>55</v>
      </c>
      <c r="J182" s="135"/>
    </row>
    <row r="183" spans="1:10" ht="17.25" customHeight="1" x14ac:dyDescent="0.3">
      <c r="A183" s="86">
        <v>169</v>
      </c>
      <c r="B183" s="85"/>
      <c r="C183" s="117" t="s">
        <v>527</v>
      </c>
      <c r="D183" s="48"/>
      <c r="E183" s="210" t="s">
        <v>1105</v>
      </c>
      <c r="F183" s="50"/>
      <c r="G183" s="130">
        <v>84.44</v>
      </c>
      <c r="H183" s="143"/>
      <c r="I183" s="178">
        <f>ROUND(84.44,0)</f>
        <v>84</v>
      </c>
      <c r="J183" s="135"/>
    </row>
    <row r="184" spans="1:10" ht="17.25" customHeight="1" x14ac:dyDescent="0.3">
      <c r="A184" s="86">
        <v>170</v>
      </c>
      <c r="B184" s="85"/>
      <c r="C184" s="117" t="s">
        <v>528</v>
      </c>
      <c r="D184" s="48"/>
      <c r="E184" s="210" t="s">
        <v>1106</v>
      </c>
      <c r="F184" s="50"/>
      <c r="G184" s="130">
        <v>132</v>
      </c>
      <c r="H184" s="143"/>
      <c r="I184" s="178">
        <v>132</v>
      </c>
      <c r="J184" s="135"/>
    </row>
    <row r="185" spans="1:10" ht="17.25" customHeight="1" x14ac:dyDescent="0.3">
      <c r="A185" s="86">
        <v>171</v>
      </c>
      <c r="B185" s="85"/>
      <c r="C185" s="117" t="s">
        <v>529</v>
      </c>
      <c r="D185" s="48"/>
      <c r="E185" s="210" t="s">
        <v>1107</v>
      </c>
      <c r="F185" s="50"/>
      <c r="G185" s="130">
        <v>220</v>
      </c>
      <c r="H185" s="143"/>
      <c r="I185" s="178">
        <v>220</v>
      </c>
      <c r="J185" s="135"/>
    </row>
    <row r="186" spans="1:10" ht="17.25" customHeight="1" x14ac:dyDescent="0.3">
      <c r="A186" s="86">
        <v>172</v>
      </c>
      <c r="B186" s="85"/>
      <c r="C186" s="117" t="s">
        <v>530</v>
      </c>
      <c r="D186" s="48"/>
      <c r="E186" s="210" t="s">
        <v>1108</v>
      </c>
      <c r="F186" s="50"/>
      <c r="G186" s="130">
        <v>286</v>
      </c>
      <c r="H186" s="143"/>
      <c r="I186" s="178">
        <v>286</v>
      </c>
      <c r="J186" s="135"/>
    </row>
    <row r="187" spans="1:10" ht="17.25" customHeight="1" x14ac:dyDescent="0.3">
      <c r="A187" s="86">
        <v>173</v>
      </c>
      <c r="B187" s="85"/>
      <c r="C187" s="117" t="s">
        <v>531</v>
      </c>
      <c r="D187" s="48"/>
      <c r="E187" s="210" t="s">
        <v>1109</v>
      </c>
      <c r="F187" s="50"/>
      <c r="G187" s="130">
        <v>440</v>
      </c>
      <c r="H187" s="143"/>
      <c r="I187" s="178">
        <v>440</v>
      </c>
      <c r="J187" s="135"/>
    </row>
    <row r="188" spans="1:10" ht="17.25" customHeight="1" x14ac:dyDescent="0.3">
      <c r="A188" s="86">
        <v>174</v>
      </c>
      <c r="B188" s="85"/>
      <c r="C188" s="117" t="s">
        <v>532</v>
      </c>
      <c r="D188" s="48"/>
      <c r="E188" s="210" t="s">
        <v>1110</v>
      </c>
      <c r="F188" s="50"/>
      <c r="G188" s="130">
        <v>92</v>
      </c>
      <c r="H188" s="143"/>
      <c r="I188" s="178">
        <v>92</v>
      </c>
      <c r="J188" s="135"/>
    </row>
    <row r="189" spans="1:10" ht="17.25" customHeight="1" x14ac:dyDescent="0.3">
      <c r="A189" s="86">
        <v>175</v>
      </c>
      <c r="B189" s="85"/>
      <c r="C189" s="117" t="s">
        <v>533</v>
      </c>
      <c r="D189" s="48"/>
      <c r="E189" s="210" t="s">
        <v>1111</v>
      </c>
      <c r="F189" s="50"/>
      <c r="G189" s="130">
        <v>153.33000000000001</v>
      </c>
      <c r="H189" s="143"/>
      <c r="I189" s="178">
        <f>ROUND(153.33,0)</f>
        <v>153</v>
      </c>
      <c r="J189" s="135"/>
    </row>
    <row r="190" spans="1:10" ht="17.25" customHeight="1" x14ac:dyDescent="0.3">
      <c r="A190" s="86">
        <v>176</v>
      </c>
      <c r="B190" s="85"/>
      <c r="C190" s="117" t="s">
        <v>534</v>
      </c>
      <c r="D190" s="48"/>
      <c r="E190" s="210" t="s">
        <v>1112</v>
      </c>
      <c r="F190" s="50"/>
      <c r="G190" s="130">
        <v>199.33</v>
      </c>
      <c r="H190" s="143"/>
      <c r="I190" s="178">
        <f>ROUND(199.33,0)</f>
        <v>199</v>
      </c>
      <c r="J190" s="135"/>
    </row>
    <row r="191" spans="1:10" ht="17.25" customHeight="1" x14ac:dyDescent="0.3">
      <c r="A191" s="86">
        <v>177</v>
      </c>
      <c r="B191" s="85"/>
      <c r="C191" s="117" t="s">
        <v>535</v>
      </c>
      <c r="D191" s="48"/>
      <c r="E191" s="210" t="s">
        <v>1113</v>
      </c>
      <c r="F191" s="50"/>
      <c r="G191" s="130">
        <v>306.67</v>
      </c>
      <c r="H191" s="143"/>
      <c r="I191" s="178">
        <f>ROUND(306.67,0)</f>
        <v>307</v>
      </c>
      <c r="J191" s="135"/>
    </row>
    <row r="192" spans="1:10" ht="17.25" customHeight="1" x14ac:dyDescent="0.3">
      <c r="A192" s="86">
        <v>178</v>
      </c>
      <c r="B192" s="85"/>
      <c r="C192" s="117" t="s">
        <v>536</v>
      </c>
      <c r="D192" s="48"/>
      <c r="E192" s="210" t="s">
        <v>1114</v>
      </c>
      <c r="F192" s="50"/>
      <c r="G192" s="130">
        <v>154.69</v>
      </c>
      <c r="H192" s="143"/>
      <c r="I192" s="178">
        <f>ROUND(154.69,0)</f>
        <v>155</v>
      </c>
      <c r="J192" s="135"/>
    </row>
    <row r="193" spans="1:10" ht="17.25" customHeight="1" x14ac:dyDescent="0.3">
      <c r="A193" s="86">
        <v>179</v>
      </c>
      <c r="B193" s="85"/>
      <c r="C193" s="117" t="s">
        <v>537</v>
      </c>
      <c r="D193" s="48"/>
      <c r="E193" s="210" t="s">
        <v>1115</v>
      </c>
      <c r="F193" s="50"/>
      <c r="G193" s="130">
        <v>257.81</v>
      </c>
      <c r="H193" s="143"/>
      <c r="I193" s="178">
        <f>ROUND(257.81,0)</f>
        <v>258</v>
      </c>
      <c r="J193" s="135"/>
    </row>
    <row r="194" spans="1:10" ht="17.25" customHeight="1" x14ac:dyDescent="0.3">
      <c r="A194" s="86">
        <v>180</v>
      </c>
      <c r="B194" s="85"/>
      <c r="C194" s="117" t="s">
        <v>538</v>
      </c>
      <c r="D194" s="48"/>
      <c r="E194" s="210" t="s">
        <v>1116</v>
      </c>
      <c r="F194" s="50"/>
      <c r="G194" s="130">
        <v>335.16</v>
      </c>
      <c r="H194" s="143"/>
      <c r="I194" s="178">
        <f>ROUND(335.16,0)</f>
        <v>335</v>
      </c>
      <c r="J194" s="135"/>
    </row>
    <row r="195" spans="1:10" ht="17.25" customHeight="1" x14ac:dyDescent="0.3">
      <c r="A195" s="86">
        <v>181</v>
      </c>
      <c r="B195" s="85"/>
      <c r="C195" s="117" t="s">
        <v>539</v>
      </c>
      <c r="D195" s="48"/>
      <c r="E195" s="210" t="s">
        <v>1117</v>
      </c>
      <c r="F195" s="50"/>
      <c r="G195" s="130">
        <v>515.63</v>
      </c>
      <c r="H195" s="143"/>
      <c r="I195" s="178">
        <f>ROUND(515.63,0)</f>
        <v>516</v>
      </c>
      <c r="J195" s="135"/>
    </row>
    <row r="196" spans="1:10" ht="17.25" customHeight="1" x14ac:dyDescent="0.3">
      <c r="A196" s="86">
        <v>182</v>
      </c>
      <c r="B196" s="85"/>
      <c r="C196" s="117" t="s">
        <v>540</v>
      </c>
      <c r="D196" s="48"/>
      <c r="E196" s="210" t="s">
        <v>1118</v>
      </c>
      <c r="F196" s="50"/>
      <c r="G196" s="130">
        <v>50.63</v>
      </c>
      <c r="H196" s="143"/>
      <c r="I196" s="178">
        <f>ROUND(50.63,0)</f>
        <v>51</v>
      </c>
      <c r="J196" s="135"/>
    </row>
    <row r="197" spans="1:10" ht="17.25" customHeight="1" x14ac:dyDescent="0.3">
      <c r="A197" s="86">
        <v>183</v>
      </c>
      <c r="B197" s="85"/>
      <c r="C197" s="117" t="s">
        <v>541</v>
      </c>
      <c r="D197" s="48"/>
      <c r="E197" s="210" t="s">
        <v>187</v>
      </c>
      <c r="F197" s="50"/>
      <c r="G197" s="130">
        <v>14.88</v>
      </c>
      <c r="H197" s="143"/>
      <c r="I197" s="178">
        <f>ROUND(14.88,0)</f>
        <v>15</v>
      </c>
      <c r="J197" s="135"/>
    </row>
    <row r="198" spans="1:10" ht="17.25" customHeight="1" x14ac:dyDescent="0.3">
      <c r="A198" s="86">
        <v>184</v>
      </c>
      <c r="B198" s="85"/>
      <c r="C198" s="117" t="s">
        <v>542</v>
      </c>
      <c r="D198" s="48"/>
      <c r="E198" s="210" t="s">
        <v>188</v>
      </c>
      <c r="F198" s="50"/>
      <c r="G198" s="130">
        <v>113.33</v>
      </c>
      <c r="H198" s="143"/>
      <c r="I198" s="178">
        <f>ROUND(113.33,0)</f>
        <v>113</v>
      </c>
      <c r="J198" s="135"/>
    </row>
    <row r="199" spans="1:10" ht="17.25" customHeight="1" x14ac:dyDescent="0.3">
      <c r="A199" s="86">
        <v>185</v>
      </c>
      <c r="B199" s="85"/>
      <c r="C199" s="117" t="s">
        <v>543</v>
      </c>
      <c r="D199" s="48"/>
      <c r="E199" s="210" t="s">
        <v>189</v>
      </c>
      <c r="F199" s="50"/>
      <c r="G199" s="130">
        <v>116.67</v>
      </c>
      <c r="H199" s="143"/>
      <c r="I199" s="178">
        <f>ROUND(116.67,0)</f>
        <v>117</v>
      </c>
      <c r="J199" s="135"/>
    </row>
    <row r="200" spans="1:10" ht="17.25" customHeight="1" x14ac:dyDescent="0.3">
      <c r="A200" s="86">
        <v>186</v>
      </c>
      <c r="B200" s="85"/>
      <c r="C200" s="117" t="s">
        <v>544</v>
      </c>
      <c r="D200" s="48"/>
      <c r="E200" s="210" t="s">
        <v>190</v>
      </c>
      <c r="F200" s="50"/>
      <c r="G200" s="130">
        <v>6.17</v>
      </c>
      <c r="H200" s="143"/>
      <c r="I200" s="178">
        <f>ROUND(6.17,0)</f>
        <v>6</v>
      </c>
      <c r="J200" s="135"/>
    </row>
    <row r="201" spans="1:10" ht="17.25" customHeight="1" x14ac:dyDescent="0.3">
      <c r="A201" s="86">
        <v>187</v>
      </c>
      <c r="B201" s="85"/>
      <c r="C201" s="117" t="s">
        <v>545</v>
      </c>
      <c r="D201" s="48"/>
      <c r="E201" s="210" t="s">
        <v>191</v>
      </c>
      <c r="F201" s="50"/>
      <c r="G201" s="130">
        <v>73.260000000000005</v>
      </c>
      <c r="H201" s="143"/>
      <c r="I201" s="178">
        <f>ROUND(73.26,0)</f>
        <v>73</v>
      </c>
      <c r="J201" s="135"/>
    </row>
    <row r="202" spans="1:10" ht="17.25" customHeight="1" x14ac:dyDescent="0.3">
      <c r="A202" s="86">
        <v>188</v>
      </c>
      <c r="B202" s="85"/>
      <c r="C202" s="117" t="s">
        <v>546</v>
      </c>
      <c r="D202" s="48"/>
      <c r="E202" s="210" t="s">
        <v>1119</v>
      </c>
      <c r="F202" s="50"/>
      <c r="G202" s="130">
        <v>143.33000000000001</v>
      </c>
      <c r="H202" s="143"/>
      <c r="I202" s="178">
        <f>ROUND(143.33,0)</f>
        <v>143</v>
      </c>
      <c r="J202" s="135"/>
    </row>
    <row r="203" spans="1:10" ht="17.25" customHeight="1" x14ac:dyDescent="0.3">
      <c r="A203" s="86">
        <v>189</v>
      </c>
      <c r="B203" s="85"/>
      <c r="C203" s="117" t="s">
        <v>547</v>
      </c>
      <c r="D203" s="48"/>
      <c r="E203" s="210" t="s">
        <v>193</v>
      </c>
      <c r="F203" s="50"/>
      <c r="G203" s="130">
        <v>45</v>
      </c>
      <c r="H203" s="143"/>
      <c r="I203" s="178">
        <v>45</v>
      </c>
      <c r="J203" s="135"/>
    </row>
    <row r="204" spans="1:10" ht="17.25" customHeight="1" x14ac:dyDescent="0.3">
      <c r="A204" s="86">
        <v>190</v>
      </c>
      <c r="B204" s="85"/>
      <c r="C204" s="117" t="s">
        <v>548</v>
      </c>
      <c r="D204" s="48"/>
      <c r="E204" s="210" t="s">
        <v>194</v>
      </c>
      <c r="F204" s="50"/>
      <c r="G204" s="130">
        <v>1.86</v>
      </c>
      <c r="H204" s="143"/>
      <c r="I204" s="178">
        <f>ROUND(1.86,0)</f>
        <v>2</v>
      </c>
      <c r="J204" s="135"/>
    </row>
    <row r="205" spans="1:10" ht="17.25" customHeight="1" x14ac:dyDescent="0.3">
      <c r="A205" s="86">
        <v>191</v>
      </c>
      <c r="B205" s="85"/>
      <c r="C205" s="117" t="s">
        <v>549</v>
      </c>
      <c r="D205" s="48"/>
      <c r="E205" s="210" t="s">
        <v>195</v>
      </c>
      <c r="F205" s="50"/>
      <c r="G205" s="130">
        <v>62.21</v>
      </c>
      <c r="H205" s="143"/>
      <c r="I205" s="178">
        <f>ROUND(62.21,0)</f>
        <v>62</v>
      </c>
      <c r="J205" s="135"/>
    </row>
    <row r="206" spans="1:10" ht="17.25" customHeight="1" x14ac:dyDescent="0.3">
      <c r="A206" s="86">
        <v>192</v>
      </c>
      <c r="B206" s="85"/>
      <c r="C206" s="117" t="s">
        <v>550</v>
      </c>
      <c r="D206" s="48"/>
      <c r="E206" s="210" t="s">
        <v>196</v>
      </c>
      <c r="F206" s="50"/>
      <c r="G206" s="130">
        <v>35.4</v>
      </c>
      <c r="H206" s="143"/>
      <c r="I206" s="178">
        <f>ROUND(35.4,0)</f>
        <v>35</v>
      </c>
      <c r="J206" s="135"/>
    </row>
    <row r="207" spans="1:10" ht="17.25" customHeight="1" x14ac:dyDescent="0.3">
      <c r="A207" s="86">
        <v>193</v>
      </c>
      <c r="B207" s="85"/>
      <c r="C207" s="117" t="s">
        <v>551</v>
      </c>
      <c r="D207" s="48"/>
      <c r="E207" s="210" t="s">
        <v>197</v>
      </c>
      <c r="F207" s="50"/>
      <c r="G207" s="130">
        <v>15.42</v>
      </c>
      <c r="H207" s="143"/>
      <c r="I207" s="178">
        <f>ROUND(15.42,0)</f>
        <v>15</v>
      </c>
      <c r="J207" s="135"/>
    </row>
    <row r="208" spans="1:10" ht="17.25" customHeight="1" x14ac:dyDescent="0.3">
      <c r="A208" s="86">
        <v>194</v>
      </c>
      <c r="B208" s="85"/>
      <c r="C208" s="117" t="s">
        <v>552</v>
      </c>
      <c r="D208" s="48"/>
      <c r="E208" s="210" t="s">
        <v>198</v>
      </c>
      <c r="F208" s="50"/>
      <c r="G208" s="130">
        <v>127.5</v>
      </c>
      <c r="H208" s="143"/>
      <c r="I208" s="178">
        <f>ROUND(127.5,0)</f>
        <v>128</v>
      </c>
      <c r="J208" s="135"/>
    </row>
    <row r="209" spans="1:10" ht="17.25" customHeight="1" x14ac:dyDescent="0.3">
      <c r="A209" s="86">
        <v>195</v>
      </c>
      <c r="B209" s="85"/>
      <c r="C209" s="117" t="s">
        <v>553</v>
      </c>
      <c r="D209" s="48"/>
      <c r="E209" s="210" t="s">
        <v>199</v>
      </c>
      <c r="F209" s="50"/>
      <c r="G209" s="130">
        <v>67.599999999999994</v>
      </c>
      <c r="H209" s="143"/>
      <c r="I209" s="178">
        <f>ROUND(67.6,0)</f>
        <v>68</v>
      </c>
      <c r="J209" s="135"/>
    </row>
    <row r="210" spans="1:10" ht="17.25" customHeight="1" x14ac:dyDescent="0.3">
      <c r="A210" s="86">
        <v>196</v>
      </c>
      <c r="B210" s="85"/>
      <c r="C210" s="117" t="s">
        <v>554</v>
      </c>
      <c r="D210" s="48"/>
      <c r="E210" s="210" t="s">
        <v>200</v>
      </c>
      <c r="F210" s="50"/>
      <c r="G210" s="130">
        <v>3.37</v>
      </c>
      <c r="H210" s="143"/>
      <c r="I210" s="178">
        <f>ROUND(3.37,0)</f>
        <v>3</v>
      </c>
      <c r="J210" s="135"/>
    </row>
    <row r="211" spans="1:10" ht="17.25" customHeight="1" x14ac:dyDescent="0.3">
      <c r="A211" s="86">
        <v>197</v>
      </c>
      <c r="B211" s="85"/>
      <c r="C211" s="117"/>
      <c r="D211" s="48"/>
      <c r="E211" s="210" t="s">
        <v>201</v>
      </c>
      <c r="F211" s="50"/>
      <c r="G211" s="130">
        <v>17.170000000000002</v>
      </c>
      <c r="H211" s="143"/>
      <c r="I211" s="178">
        <f>ROUND(17.17,0)</f>
        <v>17</v>
      </c>
      <c r="J211" s="135"/>
    </row>
    <row r="212" spans="1:10" ht="17.25" customHeight="1" x14ac:dyDescent="0.3">
      <c r="A212" s="86">
        <v>198</v>
      </c>
      <c r="B212" s="85"/>
      <c r="C212" s="117" t="s">
        <v>555</v>
      </c>
      <c r="D212" s="48"/>
      <c r="E212" s="210" t="s">
        <v>202</v>
      </c>
      <c r="F212" s="50"/>
      <c r="G212" s="130">
        <v>25.03</v>
      </c>
      <c r="H212" s="143"/>
      <c r="I212" s="178">
        <f>ROUND(25.03,0)</f>
        <v>25</v>
      </c>
      <c r="J212" s="135"/>
    </row>
    <row r="213" spans="1:10" ht="17.25" customHeight="1" x14ac:dyDescent="0.3">
      <c r="A213" s="86">
        <v>199</v>
      </c>
      <c r="B213" s="85"/>
      <c r="C213" s="117" t="s">
        <v>556</v>
      </c>
      <c r="D213" s="48"/>
      <c r="E213" s="210" t="s">
        <v>203</v>
      </c>
      <c r="F213" s="50"/>
      <c r="G213" s="130">
        <v>42.3</v>
      </c>
      <c r="H213" s="143"/>
      <c r="I213" s="178">
        <v>42</v>
      </c>
      <c r="J213" s="135"/>
    </row>
    <row r="214" spans="1:10" ht="17.25" customHeight="1" x14ac:dyDescent="0.3">
      <c r="A214" s="86">
        <v>200</v>
      </c>
      <c r="B214" s="85"/>
      <c r="C214" s="117" t="s">
        <v>557</v>
      </c>
      <c r="D214" s="48"/>
      <c r="E214" s="210" t="s">
        <v>204</v>
      </c>
      <c r="F214" s="50"/>
      <c r="G214" s="130">
        <v>104.4</v>
      </c>
      <c r="H214" s="143"/>
      <c r="I214" s="178">
        <v>104</v>
      </c>
      <c r="J214" s="135"/>
    </row>
    <row r="215" spans="1:10" ht="17.25" customHeight="1" x14ac:dyDescent="0.3">
      <c r="A215" s="86">
        <v>201</v>
      </c>
      <c r="B215" s="85"/>
      <c r="C215" s="117" t="s">
        <v>558</v>
      </c>
      <c r="D215" s="48"/>
      <c r="E215" s="210" t="s">
        <v>1126</v>
      </c>
      <c r="F215" s="50"/>
      <c r="G215" s="130">
        <v>166</v>
      </c>
      <c r="H215" s="143"/>
      <c r="I215" s="178">
        <v>166</v>
      </c>
      <c r="J215" s="135"/>
    </row>
    <row r="216" spans="1:10" ht="17.25" customHeight="1" x14ac:dyDescent="0.3">
      <c r="A216" s="86">
        <v>202</v>
      </c>
      <c r="B216" s="85"/>
      <c r="C216" s="117" t="s">
        <v>559</v>
      </c>
      <c r="D216" s="48"/>
      <c r="E216" s="210" t="s">
        <v>206</v>
      </c>
      <c r="F216" s="50"/>
      <c r="G216" s="130">
        <v>31</v>
      </c>
      <c r="H216" s="143"/>
      <c r="I216" s="178">
        <v>31</v>
      </c>
      <c r="J216" s="135"/>
    </row>
    <row r="217" spans="1:10" ht="17.25" customHeight="1" x14ac:dyDescent="0.3">
      <c r="A217" s="86">
        <v>203</v>
      </c>
      <c r="B217" s="85"/>
      <c r="C217" s="117"/>
      <c r="D217" s="48"/>
      <c r="E217" s="210" t="s">
        <v>207</v>
      </c>
      <c r="F217" s="50"/>
      <c r="G217" s="130">
        <v>50.38</v>
      </c>
      <c r="H217" s="143"/>
      <c r="I217" s="178">
        <v>50</v>
      </c>
      <c r="J217" s="135"/>
    </row>
    <row r="218" spans="1:10" ht="17.25" customHeight="1" x14ac:dyDescent="0.3">
      <c r="A218" s="86">
        <v>204</v>
      </c>
      <c r="B218" s="85"/>
      <c r="C218" s="117" t="s">
        <v>560</v>
      </c>
      <c r="D218" s="48"/>
      <c r="E218" s="210" t="s">
        <v>208</v>
      </c>
      <c r="F218" s="50"/>
      <c r="G218" s="130">
        <v>50.43</v>
      </c>
      <c r="H218" s="143"/>
      <c r="I218" s="178">
        <v>50</v>
      </c>
      <c r="J218" s="135"/>
    </row>
    <row r="219" spans="1:10" ht="17.25" customHeight="1" x14ac:dyDescent="0.3">
      <c r="A219" s="86">
        <v>205</v>
      </c>
      <c r="B219" s="85"/>
      <c r="C219" s="117" t="s">
        <v>561</v>
      </c>
      <c r="D219" s="48"/>
      <c r="E219" s="210" t="s">
        <v>209</v>
      </c>
      <c r="F219" s="50"/>
      <c r="G219" s="130">
        <v>91.9</v>
      </c>
      <c r="H219" s="143"/>
      <c r="I219" s="178">
        <v>92</v>
      </c>
      <c r="J219" s="135"/>
    </row>
    <row r="220" spans="1:10" ht="17.25" customHeight="1" x14ac:dyDescent="0.3">
      <c r="A220" s="86">
        <v>206</v>
      </c>
      <c r="B220" s="85"/>
      <c r="C220" s="117" t="s">
        <v>562</v>
      </c>
      <c r="D220" s="48"/>
      <c r="E220" s="210" t="s">
        <v>1122</v>
      </c>
      <c r="F220" s="50"/>
      <c r="G220" s="130">
        <v>12.78</v>
      </c>
      <c r="H220" s="143"/>
      <c r="I220" s="178">
        <v>13</v>
      </c>
      <c r="J220" s="135"/>
    </row>
    <row r="221" spans="1:10" ht="17.25" customHeight="1" x14ac:dyDescent="0.3">
      <c r="A221" s="86">
        <v>207</v>
      </c>
      <c r="B221" s="85"/>
      <c r="C221" s="117" t="s">
        <v>563</v>
      </c>
      <c r="D221" s="48"/>
      <c r="E221" s="210" t="s">
        <v>1123</v>
      </c>
      <c r="F221" s="50"/>
      <c r="G221" s="130">
        <v>40.049999999999997</v>
      </c>
      <c r="H221" s="143"/>
      <c r="I221" s="178">
        <v>40</v>
      </c>
      <c r="J221" s="135"/>
    </row>
    <row r="222" spans="1:10" ht="17.25" customHeight="1" x14ac:dyDescent="0.3">
      <c r="A222" s="86">
        <v>208</v>
      </c>
      <c r="B222" s="85"/>
      <c r="C222" s="117" t="s">
        <v>564</v>
      </c>
      <c r="D222" s="48"/>
      <c r="E222" s="210" t="s">
        <v>1124</v>
      </c>
      <c r="F222" s="50"/>
      <c r="G222" s="130">
        <v>44.11</v>
      </c>
      <c r="H222" s="143"/>
      <c r="I222" s="178">
        <v>44</v>
      </c>
      <c r="J222" s="135"/>
    </row>
    <row r="223" spans="1:10" ht="17.25" customHeight="1" x14ac:dyDescent="0.3">
      <c r="A223" s="86">
        <v>209</v>
      </c>
      <c r="B223" s="85"/>
      <c r="C223" s="117" t="s">
        <v>565</v>
      </c>
      <c r="D223" s="48"/>
      <c r="E223" s="210" t="s">
        <v>1125</v>
      </c>
      <c r="F223" s="50"/>
      <c r="G223" s="130">
        <v>300</v>
      </c>
      <c r="H223" s="143"/>
      <c r="I223" s="178">
        <v>300</v>
      </c>
      <c r="J223" s="135"/>
    </row>
    <row r="224" spans="1:10" ht="17.25" customHeight="1" x14ac:dyDescent="0.3">
      <c r="A224" s="86">
        <v>210</v>
      </c>
      <c r="B224" s="85"/>
      <c r="C224" s="117" t="s">
        <v>566</v>
      </c>
      <c r="D224" s="48"/>
      <c r="E224" s="210" t="s">
        <v>1120</v>
      </c>
      <c r="F224" s="50"/>
      <c r="G224" s="130">
        <v>64</v>
      </c>
      <c r="H224" s="143"/>
      <c r="I224" s="178">
        <v>64</v>
      </c>
      <c r="J224" s="135"/>
    </row>
    <row r="225" spans="1:10" ht="17.25" customHeight="1" x14ac:dyDescent="0.3">
      <c r="A225" s="86">
        <v>211</v>
      </c>
      <c r="B225" s="85"/>
      <c r="C225" s="117" t="s">
        <v>567</v>
      </c>
      <c r="D225" s="48"/>
      <c r="E225" s="210" t="s">
        <v>1121</v>
      </c>
      <c r="F225" s="50"/>
      <c r="G225" s="130">
        <v>70</v>
      </c>
      <c r="H225" s="143"/>
      <c r="I225" s="178">
        <v>70</v>
      </c>
      <c r="J225" s="135"/>
    </row>
    <row r="226" spans="1:10" ht="17.25" customHeight="1" x14ac:dyDescent="0.3">
      <c r="A226" s="86">
        <v>212</v>
      </c>
      <c r="B226" s="85"/>
      <c r="C226" s="117" t="s">
        <v>568</v>
      </c>
      <c r="D226" s="48"/>
      <c r="E226" s="210" t="s">
        <v>216</v>
      </c>
      <c r="F226" s="50"/>
      <c r="G226" s="130">
        <v>87.03</v>
      </c>
      <c r="H226" s="143"/>
      <c r="I226" s="178">
        <v>87</v>
      </c>
      <c r="J226" s="135"/>
    </row>
    <row r="227" spans="1:10" ht="17.25" customHeight="1" x14ac:dyDescent="0.3">
      <c r="A227" s="86">
        <v>213</v>
      </c>
      <c r="B227" s="85"/>
      <c r="C227" s="117" t="s">
        <v>569</v>
      </c>
      <c r="D227" s="48"/>
      <c r="E227" s="210" t="s">
        <v>217</v>
      </c>
      <c r="F227" s="50"/>
      <c r="G227" s="130">
        <v>12.8</v>
      </c>
      <c r="H227" s="143"/>
      <c r="I227" s="178">
        <v>13</v>
      </c>
      <c r="J227" s="135"/>
    </row>
    <row r="228" spans="1:10" ht="17.25" customHeight="1" x14ac:dyDescent="0.3">
      <c r="A228" s="86">
        <v>214</v>
      </c>
      <c r="B228" s="85"/>
      <c r="C228" s="117" t="s">
        <v>570</v>
      </c>
      <c r="D228" s="48"/>
      <c r="E228" s="210" t="s">
        <v>218</v>
      </c>
      <c r="F228" s="50"/>
      <c r="G228" s="130">
        <v>4.13</v>
      </c>
      <c r="H228" s="143"/>
      <c r="I228" s="178">
        <v>4</v>
      </c>
      <c r="J228" s="135"/>
    </row>
    <row r="229" spans="1:10" ht="17.25" customHeight="1" x14ac:dyDescent="0.3">
      <c r="A229" s="86">
        <v>215</v>
      </c>
      <c r="B229" s="85"/>
      <c r="C229" s="117" t="s">
        <v>571</v>
      </c>
      <c r="D229" s="48"/>
      <c r="E229" s="210" t="s">
        <v>219</v>
      </c>
      <c r="F229" s="50"/>
      <c r="G229" s="130">
        <v>354</v>
      </c>
      <c r="H229" s="143"/>
      <c r="I229" s="178">
        <v>354</v>
      </c>
      <c r="J229" s="135"/>
    </row>
    <row r="230" spans="1:10" ht="17.25" customHeight="1" x14ac:dyDescent="0.3">
      <c r="A230" s="86">
        <v>216</v>
      </c>
      <c r="B230" s="85"/>
      <c r="C230" s="117" t="s">
        <v>572</v>
      </c>
      <c r="D230" s="48"/>
      <c r="E230" s="210" t="s">
        <v>220</v>
      </c>
      <c r="F230" s="50"/>
      <c r="G230" s="130">
        <v>110.46</v>
      </c>
      <c r="H230" s="143"/>
      <c r="I230" s="178">
        <v>110</v>
      </c>
      <c r="J230" s="135"/>
    </row>
    <row r="231" spans="1:10" ht="17.25" customHeight="1" x14ac:dyDescent="0.3">
      <c r="A231" s="86">
        <v>217</v>
      </c>
      <c r="B231" s="85"/>
      <c r="C231" s="117" t="s">
        <v>573</v>
      </c>
      <c r="D231" s="48"/>
      <c r="E231" s="210" t="s">
        <v>221</v>
      </c>
      <c r="F231" s="50"/>
      <c r="G231" s="130">
        <v>131.51</v>
      </c>
      <c r="H231" s="143"/>
      <c r="I231" s="178">
        <v>132</v>
      </c>
      <c r="J231" s="135"/>
    </row>
    <row r="232" spans="1:10" ht="17.25" customHeight="1" x14ac:dyDescent="0.3">
      <c r="A232" s="86">
        <v>218</v>
      </c>
      <c r="B232" s="85"/>
      <c r="C232" s="117" t="s">
        <v>574</v>
      </c>
      <c r="D232" s="48"/>
      <c r="E232" s="210" t="s">
        <v>222</v>
      </c>
      <c r="F232" s="50"/>
      <c r="G232" s="130">
        <v>131.51</v>
      </c>
      <c r="H232" s="143"/>
      <c r="I232" s="178">
        <v>132</v>
      </c>
      <c r="J232" s="135"/>
    </row>
    <row r="233" spans="1:10" ht="17.25" customHeight="1" x14ac:dyDescent="0.3">
      <c r="A233" s="86">
        <v>219</v>
      </c>
      <c r="B233" s="85"/>
      <c r="C233" s="117" t="s">
        <v>575</v>
      </c>
      <c r="D233" s="48"/>
      <c r="E233" s="210" t="s">
        <v>223</v>
      </c>
      <c r="F233" s="50"/>
      <c r="G233" s="130">
        <v>15.54</v>
      </c>
      <c r="H233" s="143"/>
      <c r="I233" s="178">
        <v>16</v>
      </c>
      <c r="J233" s="135"/>
    </row>
    <row r="234" spans="1:10" ht="33.75" customHeight="1" outlineLevel="1" x14ac:dyDescent="0.3">
      <c r="A234" s="87"/>
      <c r="B234" s="52"/>
      <c r="C234" s="118"/>
      <c r="D234" s="52"/>
      <c r="E234" s="389" t="s">
        <v>1092</v>
      </c>
      <c r="F234" s="390"/>
      <c r="G234" s="130"/>
      <c r="H234" s="143"/>
      <c r="I234" s="177"/>
      <c r="J234" s="135"/>
    </row>
    <row r="235" spans="1:10" ht="17.25" customHeight="1" outlineLevel="1" x14ac:dyDescent="0.3">
      <c r="A235" s="181" t="s">
        <v>698</v>
      </c>
      <c r="B235" s="89" t="s">
        <v>699</v>
      </c>
      <c r="C235" s="119" t="s">
        <v>576</v>
      </c>
      <c r="D235" s="100" t="s">
        <v>700</v>
      </c>
      <c r="E235" s="210" t="s">
        <v>701</v>
      </c>
      <c r="F235" s="54">
        <f>(2550+2850)/2</f>
        <v>2700</v>
      </c>
      <c r="G235" s="174">
        <f>F235*1.05</f>
        <v>2835</v>
      </c>
      <c r="H235" s="155"/>
      <c r="I235" s="178">
        <f>G235</f>
        <v>2835</v>
      </c>
      <c r="J235" s="136"/>
    </row>
    <row r="236" spans="1:10" ht="17.25" customHeight="1" outlineLevel="1" x14ac:dyDescent="0.3">
      <c r="A236" s="87">
        <v>221</v>
      </c>
      <c r="B236" s="90" t="s">
        <v>699</v>
      </c>
      <c r="C236" s="117" t="s">
        <v>577</v>
      </c>
      <c r="D236" s="100" t="s">
        <v>702</v>
      </c>
      <c r="E236" s="210" t="s">
        <v>703</v>
      </c>
      <c r="F236" s="54">
        <f>(2700+3050)/2</f>
        <v>2875</v>
      </c>
      <c r="G236" s="174">
        <f t="shared" ref="G236:G248" si="4">F236*1.05</f>
        <v>3018.75</v>
      </c>
      <c r="H236" s="155"/>
      <c r="I236" s="178">
        <f t="shared" ref="I236:I299" si="5">G236</f>
        <v>3018.75</v>
      </c>
      <c r="J236" s="136"/>
    </row>
    <row r="237" spans="1:10" ht="17.25" customHeight="1" outlineLevel="1" x14ac:dyDescent="0.3">
      <c r="A237" s="87">
        <v>222</v>
      </c>
      <c r="B237" s="90" t="s">
        <v>699</v>
      </c>
      <c r="C237" s="117" t="s">
        <v>578</v>
      </c>
      <c r="D237" s="100" t="s">
        <v>704</v>
      </c>
      <c r="E237" s="210" t="s">
        <v>705</v>
      </c>
      <c r="F237" s="54">
        <f>(2850+3200)/2</f>
        <v>3025</v>
      </c>
      <c r="G237" s="174">
        <f t="shared" si="4"/>
        <v>3176.25</v>
      </c>
      <c r="H237" s="155"/>
      <c r="I237" s="178">
        <f t="shared" si="5"/>
        <v>3176.25</v>
      </c>
      <c r="J237" s="136"/>
    </row>
    <row r="238" spans="1:10" ht="17.25" customHeight="1" outlineLevel="1" x14ac:dyDescent="0.3">
      <c r="A238" s="87">
        <v>223</v>
      </c>
      <c r="B238" s="90" t="s">
        <v>699</v>
      </c>
      <c r="C238" s="117" t="s">
        <v>579</v>
      </c>
      <c r="D238" s="100" t="s">
        <v>706</v>
      </c>
      <c r="E238" s="210" t="s">
        <v>707</v>
      </c>
      <c r="F238" s="54">
        <f>(3000+3400)/2</f>
        <v>3200</v>
      </c>
      <c r="G238" s="174">
        <f t="shared" si="4"/>
        <v>3360</v>
      </c>
      <c r="H238" s="155"/>
      <c r="I238" s="178">
        <f t="shared" si="5"/>
        <v>3360</v>
      </c>
      <c r="J238" s="136"/>
    </row>
    <row r="239" spans="1:10" ht="17.25" customHeight="1" outlineLevel="1" x14ac:dyDescent="0.3">
      <c r="A239" s="87">
        <v>224</v>
      </c>
      <c r="B239" s="90" t="s">
        <v>699</v>
      </c>
      <c r="C239" s="117" t="s">
        <v>580</v>
      </c>
      <c r="D239" s="100" t="s">
        <v>708</v>
      </c>
      <c r="E239" s="210" t="s">
        <v>709</v>
      </c>
      <c r="F239" s="54">
        <f>(3150+3600)/2</f>
        <v>3375</v>
      </c>
      <c r="G239" s="174">
        <f t="shared" si="4"/>
        <v>3543.75</v>
      </c>
      <c r="H239" s="155"/>
      <c r="I239" s="178">
        <f t="shared" si="5"/>
        <v>3543.75</v>
      </c>
      <c r="J239" s="136"/>
    </row>
    <row r="240" spans="1:10" ht="17.25" customHeight="1" outlineLevel="1" x14ac:dyDescent="0.3">
      <c r="A240" s="87">
        <v>225</v>
      </c>
      <c r="B240" s="90" t="s">
        <v>699</v>
      </c>
      <c r="C240" s="117" t="s">
        <v>581</v>
      </c>
      <c r="D240" s="100" t="s">
        <v>710</v>
      </c>
      <c r="E240" s="210" t="s">
        <v>711</v>
      </c>
      <c r="F240" s="54">
        <f>(3350+3750)/2</f>
        <v>3550</v>
      </c>
      <c r="G240" s="174">
        <f t="shared" si="4"/>
        <v>3727.5</v>
      </c>
      <c r="H240" s="155"/>
      <c r="I240" s="178">
        <f t="shared" si="5"/>
        <v>3727.5</v>
      </c>
      <c r="J240" s="136"/>
    </row>
    <row r="241" spans="1:10" ht="17.25" customHeight="1" outlineLevel="1" x14ac:dyDescent="0.3">
      <c r="A241" s="87">
        <v>226</v>
      </c>
      <c r="B241" s="90" t="s">
        <v>699</v>
      </c>
      <c r="C241" s="117" t="s">
        <v>582</v>
      </c>
      <c r="D241" s="100" t="s">
        <v>712</v>
      </c>
      <c r="E241" s="210" t="s">
        <v>713</v>
      </c>
      <c r="F241" s="54">
        <f>(3500+3950)/2</f>
        <v>3725</v>
      </c>
      <c r="G241" s="174">
        <f t="shared" si="4"/>
        <v>3911.25</v>
      </c>
      <c r="H241" s="155"/>
      <c r="I241" s="178">
        <f t="shared" si="5"/>
        <v>3911.25</v>
      </c>
      <c r="J241" s="136"/>
    </row>
    <row r="242" spans="1:10" ht="17.25" customHeight="1" outlineLevel="1" x14ac:dyDescent="0.3">
      <c r="A242" s="87">
        <v>227</v>
      </c>
      <c r="B242" s="90" t="s">
        <v>699</v>
      </c>
      <c r="C242" s="117" t="s">
        <v>583</v>
      </c>
      <c r="D242" s="100" t="s">
        <v>714</v>
      </c>
      <c r="E242" s="210" t="s">
        <v>715</v>
      </c>
      <c r="F242" s="54">
        <f>(3650+4100)/2</f>
        <v>3875</v>
      </c>
      <c r="G242" s="174">
        <f t="shared" si="4"/>
        <v>4068.75</v>
      </c>
      <c r="H242" s="155"/>
      <c r="I242" s="178">
        <f t="shared" si="5"/>
        <v>4068.75</v>
      </c>
      <c r="J242" s="136"/>
    </row>
    <row r="243" spans="1:10" ht="17.25" customHeight="1" outlineLevel="1" x14ac:dyDescent="0.3">
      <c r="A243" s="87">
        <v>228</v>
      </c>
      <c r="B243" s="90" t="s">
        <v>699</v>
      </c>
      <c r="C243" s="117" t="s">
        <v>584</v>
      </c>
      <c r="D243" s="100" t="s">
        <v>716</v>
      </c>
      <c r="E243" s="210" t="s">
        <v>717</v>
      </c>
      <c r="F243" s="54">
        <f>(3800+4300)/2</f>
        <v>4050</v>
      </c>
      <c r="G243" s="174">
        <f t="shared" si="4"/>
        <v>4252.5</v>
      </c>
      <c r="H243" s="155"/>
      <c r="I243" s="178">
        <f t="shared" si="5"/>
        <v>4252.5</v>
      </c>
      <c r="J243" s="136"/>
    </row>
    <row r="244" spans="1:10" ht="37.5" outlineLevel="1" x14ac:dyDescent="0.3">
      <c r="A244" s="87">
        <v>229</v>
      </c>
      <c r="B244" s="90" t="s">
        <v>699</v>
      </c>
      <c r="C244" s="117" t="s">
        <v>585</v>
      </c>
      <c r="D244" s="100" t="s">
        <v>718</v>
      </c>
      <c r="E244" s="210" t="s">
        <v>719</v>
      </c>
      <c r="F244" s="54">
        <f>(3950+4500)/2</f>
        <v>4225</v>
      </c>
      <c r="G244" s="174">
        <f t="shared" si="4"/>
        <v>4436.25</v>
      </c>
      <c r="H244" s="155"/>
      <c r="I244" s="178">
        <f t="shared" si="5"/>
        <v>4436.25</v>
      </c>
      <c r="J244" s="136"/>
    </row>
    <row r="245" spans="1:10" ht="37.5" outlineLevel="1" x14ac:dyDescent="0.3">
      <c r="A245" s="87">
        <v>230</v>
      </c>
      <c r="B245" s="90" t="s">
        <v>699</v>
      </c>
      <c r="C245" s="117" t="s">
        <v>586</v>
      </c>
      <c r="D245" s="100" t="s">
        <v>720</v>
      </c>
      <c r="E245" s="210" t="s">
        <v>721</v>
      </c>
      <c r="F245" s="54">
        <f>(4150+4650)/2</f>
        <v>4400</v>
      </c>
      <c r="G245" s="174">
        <f t="shared" si="4"/>
        <v>4620</v>
      </c>
      <c r="H245" s="155"/>
      <c r="I245" s="178">
        <f t="shared" si="5"/>
        <v>4620</v>
      </c>
      <c r="J245" s="136"/>
    </row>
    <row r="246" spans="1:10" ht="37.5" outlineLevel="1" x14ac:dyDescent="0.3">
      <c r="A246" s="87">
        <v>231</v>
      </c>
      <c r="B246" s="90" t="s">
        <v>699</v>
      </c>
      <c r="C246" s="117" t="s">
        <v>587</v>
      </c>
      <c r="D246" s="100" t="s">
        <v>722</v>
      </c>
      <c r="E246" s="210" t="s">
        <v>723</v>
      </c>
      <c r="F246" s="54">
        <f>(4300+4850)/2</f>
        <v>4575</v>
      </c>
      <c r="G246" s="174">
        <f t="shared" si="4"/>
        <v>4803.75</v>
      </c>
      <c r="H246" s="155"/>
      <c r="I246" s="178">
        <f t="shared" si="5"/>
        <v>4803.75</v>
      </c>
      <c r="J246" s="136"/>
    </row>
    <row r="247" spans="1:10" ht="37.5" outlineLevel="1" x14ac:dyDescent="0.3">
      <c r="A247" s="87">
        <v>232</v>
      </c>
      <c r="B247" s="90" t="s">
        <v>699</v>
      </c>
      <c r="C247" s="117" t="s">
        <v>588</v>
      </c>
      <c r="D247" s="100" t="s">
        <v>724</v>
      </c>
      <c r="E247" s="210" t="s">
        <v>725</v>
      </c>
      <c r="F247" s="54">
        <f>(4450+5000)/2</f>
        <v>4725</v>
      </c>
      <c r="G247" s="174">
        <f t="shared" si="4"/>
        <v>4961.25</v>
      </c>
      <c r="H247" s="155"/>
      <c r="I247" s="178">
        <f t="shared" si="5"/>
        <v>4961.25</v>
      </c>
      <c r="J247" s="136"/>
    </row>
    <row r="248" spans="1:10" ht="37.5" outlineLevel="1" x14ac:dyDescent="0.3">
      <c r="A248" s="87">
        <v>233</v>
      </c>
      <c r="B248" s="90" t="s">
        <v>699</v>
      </c>
      <c r="C248" s="117" t="s">
        <v>589</v>
      </c>
      <c r="D248" s="100" t="s">
        <v>726</v>
      </c>
      <c r="E248" s="210" t="s">
        <v>727</v>
      </c>
      <c r="F248" s="54">
        <f>(4750+5400)/2</f>
        <v>5075</v>
      </c>
      <c r="G248" s="174">
        <f t="shared" si="4"/>
        <v>5328.75</v>
      </c>
      <c r="H248" s="155"/>
      <c r="I248" s="178">
        <f t="shared" si="5"/>
        <v>5328.75</v>
      </c>
      <c r="J248" s="136"/>
    </row>
    <row r="249" spans="1:10" ht="33.75" customHeight="1" outlineLevel="1" x14ac:dyDescent="0.3">
      <c r="A249" s="87"/>
      <c r="B249" s="90"/>
      <c r="C249" s="120"/>
      <c r="D249" s="101"/>
      <c r="E249" s="216" t="s">
        <v>729</v>
      </c>
      <c r="F249" s="58" t="s">
        <v>728</v>
      </c>
      <c r="G249" s="175"/>
      <c r="H249" s="62"/>
      <c r="I249" s="178"/>
      <c r="J249" s="50"/>
    </row>
    <row r="250" spans="1:10" ht="33.75" customHeight="1" outlineLevel="1" x14ac:dyDescent="0.3">
      <c r="A250" s="87">
        <v>248</v>
      </c>
      <c r="B250" s="90" t="s">
        <v>699</v>
      </c>
      <c r="C250" s="117" t="s">
        <v>604</v>
      </c>
      <c r="D250" s="102" t="s">
        <v>730</v>
      </c>
      <c r="E250" s="217" t="s">
        <v>731</v>
      </c>
      <c r="F250" s="58">
        <v>130</v>
      </c>
      <c r="G250" s="174">
        <f t="shared" ref="G250:G282" si="6">F250*1.1</f>
        <v>143</v>
      </c>
      <c r="H250" s="155"/>
      <c r="I250" s="178">
        <f t="shared" si="5"/>
        <v>143</v>
      </c>
      <c r="J250" s="136"/>
    </row>
    <row r="251" spans="1:10" ht="33.75" customHeight="1" outlineLevel="1" x14ac:dyDescent="0.3">
      <c r="A251" s="87">
        <v>249</v>
      </c>
      <c r="B251" s="90" t="s">
        <v>699</v>
      </c>
      <c r="C251" s="117" t="s">
        <v>605</v>
      </c>
      <c r="D251" s="102" t="s">
        <v>732</v>
      </c>
      <c r="E251" s="210" t="s">
        <v>733</v>
      </c>
      <c r="F251" s="58">
        <v>200</v>
      </c>
      <c r="G251" s="174">
        <f t="shared" si="6"/>
        <v>220.00000000000003</v>
      </c>
      <c r="H251" s="155"/>
      <c r="I251" s="178">
        <f t="shared" si="5"/>
        <v>220.00000000000003</v>
      </c>
      <c r="J251" s="136"/>
    </row>
    <row r="252" spans="1:10" ht="56.25" outlineLevel="1" x14ac:dyDescent="0.3">
      <c r="A252" s="87">
        <v>250</v>
      </c>
      <c r="B252" s="90" t="s">
        <v>699</v>
      </c>
      <c r="C252" s="117" t="s">
        <v>606</v>
      </c>
      <c r="D252" s="100" t="s">
        <v>734</v>
      </c>
      <c r="E252" s="210" t="s">
        <v>735</v>
      </c>
      <c r="F252" s="54">
        <v>500</v>
      </c>
      <c r="G252" s="174">
        <f t="shared" si="6"/>
        <v>550</v>
      </c>
      <c r="H252" s="155"/>
      <c r="I252" s="178">
        <f t="shared" si="5"/>
        <v>550</v>
      </c>
      <c r="J252" s="136"/>
    </row>
    <row r="253" spans="1:10" ht="75" outlineLevel="1" x14ac:dyDescent="0.3">
      <c r="A253" s="87">
        <v>251</v>
      </c>
      <c r="B253" s="90" t="s">
        <v>699</v>
      </c>
      <c r="C253" s="117" t="s">
        <v>607</v>
      </c>
      <c r="D253" s="100" t="s">
        <v>736</v>
      </c>
      <c r="E253" s="210" t="s">
        <v>737</v>
      </c>
      <c r="F253" s="54" t="s">
        <v>738</v>
      </c>
      <c r="G253" s="174">
        <f t="shared" si="6"/>
        <v>1815.0000000000002</v>
      </c>
      <c r="H253" s="155"/>
      <c r="I253" s="178">
        <f t="shared" si="5"/>
        <v>1815.0000000000002</v>
      </c>
      <c r="J253" s="136"/>
    </row>
    <row r="254" spans="1:10" outlineLevel="1" x14ac:dyDescent="0.3">
      <c r="A254" s="87">
        <v>252</v>
      </c>
      <c r="B254" s="91" t="s">
        <v>699</v>
      </c>
      <c r="C254" s="121" t="s">
        <v>608</v>
      </c>
      <c r="D254" s="103" t="s">
        <v>739</v>
      </c>
      <c r="E254" s="210" t="s">
        <v>740</v>
      </c>
      <c r="F254" s="54">
        <v>750</v>
      </c>
      <c r="G254" s="174">
        <f t="shared" si="6"/>
        <v>825.00000000000011</v>
      </c>
      <c r="H254" s="155"/>
      <c r="I254" s="178">
        <f t="shared" si="5"/>
        <v>825.00000000000011</v>
      </c>
      <c r="J254" s="136"/>
    </row>
    <row r="255" spans="1:10" ht="33" customHeight="1" outlineLevel="1" x14ac:dyDescent="0.3">
      <c r="A255" s="87"/>
      <c r="B255" s="92"/>
      <c r="C255" s="122"/>
      <c r="D255" s="104"/>
      <c r="E255" s="218" t="s">
        <v>741</v>
      </c>
      <c r="F255" s="54" t="s">
        <v>728</v>
      </c>
      <c r="G255" s="174"/>
      <c r="H255" s="155"/>
      <c r="I255" s="178"/>
      <c r="J255" s="136"/>
    </row>
    <row r="256" spans="1:10" ht="37.5" outlineLevel="1" x14ac:dyDescent="0.3">
      <c r="A256" s="87">
        <v>253</v>
      </c>
      <c r="B256" s="90" t="s">
        <v>699</v>
      </c>
      <c r="C256" s="117" t="s">
        <v>609</v>
      </c>
      <c r="D256" s="100" t="s">
        <v>742</v>
      </c>
      <c r="E256" s="210" t="s">
        <v>743</v>
      </c>
      <c r="F256" s="54">
        <v>750</v>
      </c>
      <c r="G256" s="174">
        <v>1100</v>
      </c>
      <c r="H256" s="155"/>
      <c r="I256" s="178">
        <f t="shared" si="5"/>
        <v>1100</v>
      </c>
      <c r="J256" s="136"/>
    </row>
    <row r="257" spans="1:10" ht="56.25" outlineLevel="1" x14ac:dyDescent="0.3">
      <c r="A257" s="87">
        <v>254</v>
      </c>
      <c r="B257" s="90" t="s">
        <v>699</v>
      </c>
      <c r="C257" s="117" t="s">
        <v>610</v>
      </c>
      <c r="D257" s="100" t="s">
        <v>744</v>
      </c>
      <c r="E257" s="210" t="s">
        <v>745</v>
      </c>
      <c r="F257" s="54">
        <v>750</v>
      </c>
      <c r="G257" s="174">
        <v>1100</v>
      </c>
      <c r="H257" s="155"/>
      <c r="I257" s="178">
        <f t="shared" si="5"/>
        <v>1100</v>
      </c>
      <c r="J257" s="136"/>
    </row>
    <row r="258" spans="1:10" ht="34.5" customHeight="1" outlineLevel="1" x14ac:dyDescent="0.3">
      <c r="A258" s="87">
        <v>255</v>
      </c>
      <c r="B258" s="90" t="s">
        <v>699</v>
      </c>
      <c r="C258" s="117" t="s">
        <v>611</v>
      </c>
      <c r="D258" s="100" t="s">
        <v>746</v>
      </c>
      <c r="E258" s="210" t="s">
        <v>747</v>
      </c>
      <c r="F258" s="54" t="s">
        <v>335</v>
      </c>
      <c r="G258" s="174">
        <v>2100</v>
      </c>
      <c r="H258" s="155"/>
      <c r="I258" s="178">
        <f t="shared" si="5"/>
        <v>2100</v>
      </c>
      <c r="J258" s="136"/>
    </row>
    <row r="259" spans="1:10" ht="37.5" outlineLevel="1" x14ac:dyDescent="0.3">
      <c r="A259" s="87">
        <v>256</v>
      </c>
      <c r="B259" s="90" t="s">
        <v>699</v>
      </c>
      <c r="C259" s="117" t="s">
        <v>612</v>
      </c>
      <c r="D259" s="100" t="s">
        <v>748</v>
      </c>
      <c r="E259" s="210" t="s">
        <v>749</v>
      </c>
      <c r="F259" s="54" t="s">
        <v>750</v>
      </c>
      <c r="G259" s="174">
        <f t="shared" si="6"/>
        <v>1100</v>
      </c>
      <c r="H259" s="155"/>
      <c r="I259" s="178">
        <f t="shared" si="5"/>
        <v>1100</v>
      </c>
      <c r="J259" s="136"/>
    </row>
    <row r="260" spans="1:10" ht="34.5" customHeight="1" outlineLevel="1" x14ac:dyDescent="0.3">
      <c r="A260" s="87">
        <v>257</v>
      </c>
      <c r="B260" s="90" t="s">
        <v>699</v>
      </c>
      <c r="C260" s="117" t="s">
        <v>613</v>
      </c>
      <c r="D260" s="100" t="s">
        <v>751</v>
      </c>
      <c r="E260" s="210" t="s">
        <v>752</v>
      </c>
      <c r="F260" s="54" t="s">
        <v>753</v>
      </c>
      <c r="G260" s="174">
        <v>1400</v>
      </c>
      <c r="H260" s="155"/>
      <c r="I260" s="178">
        <f t="shared" si="5"/>
        <v>1400</v>
      </c>
      <c r="J260" s="136"/>
    </row>
    <row r="261" spans="1:10" ht="23.25" customHeight="1" outlineLevel="1" x14ac:dyDescent="0.3">
      <c r="A261" s="87">
        <v>258</v>
      </c>
      <c r="B261" s="90" t="s">
        <v>699</v>
      </c>
      <c r="C261" s="117" t="s">
        <v>614</v>
      </c>
      <c r="D261" s="100" t="s">
        <v>754</v>
      </c>
      <c r="E261" s="210" t="s">
        <v>755</v>
      </c>
      <c r="F261" s="54" t="s">
        <v>750</v>
      </c>
      <c r="G261" s="174">
        <f t="shared" si="6"/>
        <v>1100</v>
      </c>
      <c r="H261" s="155"/>
      <c r="I261" s="178">
        <f t="shared" si="5"/>
        <v>1100</v>
      </c>
      <c r="J261" s="136"/>
    </row>
    <row r="262" spans="1:10" ht="34.5" customHeight="1" outlineLevel="1" x14ac:dyDescent="0.3">
      <c r="A262" s="87">
        <v>259</v>
      </c>
      <c r="B262" s="90" t="s">
        <v>699</v>
      </c>
      <c r="C262" s="117" t="s">
        <v>615</v>
      </c>
      <c r="D262" s="100" t="s">
        <v>756</v>
      </c>
      <c r="E262" s="210" t="s">
        <v>757</v>
      </c>
      <c r="F262" s="54">
        <v>400</v>
      </c>
      <c r="G262" s="174">
        <f t="shared" si="6"/>
        <v>440.00000000000006</v>
      </c>
      <c r="H262" s="155"/>
      <c r="I262" s="178">
        <f t="shared" si="5"/>
        <v>440.00000000000006</v>
      </c>
      <c r="J262" s="136"/>
    </row>
    <row r="263" spans="1:10" ht="34.5" customHeight="1" outlineLevel="1" x14ac:dyDescent="0.3">
      <c r="A263" s="87">
        <v>260</v>
      </c>
      <c r="B263" s="90" t="s">
        <v>699</v>
      </c>
      <c r="C263" s="117" t="s">
        <v>616</v>
      </c>
      <c r="D263" s="100" t="s">
        <v>758</v>
      </c>
      <c r="E263" s="210" t="s">
        <v>759</v>
      </c>
      <c r="F263" s="54">
        <v>180</v>
      </c>
      <c r="G263" s="174">
        <f t="shared" si="6"/>
        <v>198.00000000000003</v>
      </c>
      <c r="H263" s="155"/>
      <c r="I263" s="178">
        <f t="shared" si="5"/>
        <v>198.00000000000003</v>
      </c>
      <c r="J263" s="136"/>
    </row>
    <row r="264" spans="1:10" outlineLevel="1" x14ac:dyDescent="0.3">
      <c r="A264" s="87"/>
      <c r="B264" s="90"/>
      <c r="C264" s="122"/>
      <c r="D264" s="105"/>
      <c r="E264" s="219" t="s">
        <v>760</v>
      </c>
      <c r="F264" s="54" t="s">
        <v>728</v>
      </c>
      <c r="G264" s="174"/>
      <c r="H264" s="155"/>
      <c r="I264" s="178"/>
      <c r="J264" s="136"/>
    </row>
    <row r="265" spans="1:10" ht="34.5" customHeight="1" outlineLevel="1" x14ac:dyDescent="0.3">
      <c r="A265" s="87">
        <v>261</v>
      </c>
      <c r="B265" s="90" t="s">
        <v>699</v>
      </c>
      <c r="C265" s="117" t="s">
        <v>617</v>
      </c>
      <c r="D265" s="100" t="s">
        <v>761</v>
      </c>
      <c r="E265" s="210" t="s">
        <v>762</v>
      </c>
      <c r="F265" s="54" t="s">
        <v>763</v>
      </c>
      <c r="G265" s="174">
        <f t="shared" si="6"/>
        <v>6325.0000000000009</v>
      </c>
      <c r="H265" s="155"/>
      <c r="I265" s="178">
        <f t="shared" si="5"/>
        <v>6325.0000000000009</v>
      </c>
      <c r="J265" s="136"/>
    </row>
    <row r="266" spans="1:10" s="64" customFormat="1" ht="34.5" customHeight="1" outlineLevel="1" x14ac:dyDescent="0.3">
      <c r="A266" s="182">
        <v>262</v>
      </c>
      <c r="B266" s="93" t="s">
        <v>699</v>
      </c>
      <c r="C266" s="123" t="s">
        <v>618</v>
      </c>
      <c r="D266" s="102" t="s">
        <v>764</v>
      </c>
      <c r="E266" s="210" t="s">
        <v>765</v>
      </c>
      <c r="F266" s="58" t="s">
        <v>766</v>
      </c>
      <c r="G266" s="174">
        <f t="shared" si="6"/>
        <v>5819.0000000000009</v>
      </c>
      <c r="H266" s="155"/>
      <c r="I266" s="178">
        <f t="shared" si="5"/>
        <v>5819.0000000000009</v>
      </c>
      <c r="J266" s="136"/>
    </row>
    <row r="267" spans="1:10" s="64" customFormat="1" ht="34.5" customHeight="1" outlineLevel="1" x14ac:dyDescent="0.3">
      <c r="A267" s="87">
        <v>263</v>
      </c>
      <c r="B267" s="93" t="s">
        <v>699</v>
      </c>
      <c r="C267" s="123" t="s">
        <v>619</v>
      </c>
      <c r="D267" s="102" t="s">
        <v>767</v>
      </c>
      <c r="E267" s="210" t="s">
        <v>768</v>
      </c>
      <c r="F267" s="58" t="s">
        <v>769</v>
      </c>
      <c r="G267" s="174">
        <f t="shared" si="6"/>
        <v>1138.5</v>
      </c>
      <c r="H267" s="155"/>
      <c r="I267" s="178">
        <f t="shared" si="5"/>
        <v>1138.5</v>
      </c>
      <c r="J267" s="136"/>
    </row>
    <row r="268" spans="1:10" s="64" customFormat="1" ht="34.5" customHeight="1" outlineLevel="1" x14ac:dyDescent="0.3">
      <c r="A268" s="182">
        <v>264</v>
      </c>
      <c r="B268" s="93" t="s">
        <v>699</v>
      </c>
      <c r="C268" s="124" t="s">
        <v>620</v>
      </c>
      <c r="D268" s="102" t="s">
        <v>770</v>
      </c>
      <c r="E268" s="210" t="s">
        <v>771</v>
      </c>
      <c r="F268" s="58">
        <v>805</v>
      </c>
      <c r="G268" s="174">
        <f t="shared" si="6"/>
        <v>885.50000000000011</v>
      </c>
      <c r="H268" s="155"/>
      <c r="I268" s="178">
        <f t="shared" si="5"/>
        <v>885.50000000000011</v>
      </c>
      <c r="J268" s="136"/>
    </row>
    <row r="269" spans="1:10" s="64" customFormat="1" ht="34.5" customHeight="1" outlineLevel="1" x14ac:dyDescent="0.3">
      <c r="A269" s="87">
        <v>265</v>
      </c>
      <c r="B269" s="93" t="s">
        <v>699</v>
      </c>
      <c r="C269" s="123" t="s">
        <v>621</v>
      </c>
      <c r="D269" s="102" t="s">
        <v>772</v>
      </c>
      <c r="E269" s="210" t="s">
        <v>773</v>
      </c>
      <c r="F269" s="58">
        <v>890</v>
      </c>
      <c r="G269" s="174">
        <f t="shared" si="6"/>
        <v>979.00000000000011</v>
      </c>
      <c r="H269" s="155"/>
      <c r="I269" s="178">
        <f t="shared" si="5"/>
        <v>979.00000000000011</v>
      </c>
      <c r="J269" s="136"/>
    </row>
    <row r="270" spans="1:10" s="64" customFormat="1" ht="34.5" customHeight="1" outlineLevel="1" x14ac:dyDescent="0.3">
      <c r="A270" s="182">
        <v>266</v>
      </c>
      <c r="B270" s="93" t="s">
        <v>699</v>
      </c>
      <c r="C270" s="123" t="s">
        <v>622</v>
      </c>
      <c r="D270" s="102" t="s">
        <v>774</v>
      </c>
      <c r="E270" s="210" t="s">
        <v>775</v>
      </c>
      <c r="F270" s="58">
        <v>350</v>
      </c>
      <c r="G270" s="174">
        <f t="shared" si="6"/>
        <v>385.00000000000006</v>
      </c>
      <c r="H270" s="155"/>
      <c r="I270" s="178">
        <f t="shared" si="5"/>
        <v>385.00000000000006</v>
      </c>
      <c r="J270" s="136"/>
    </row>
    <row r="271" spans="1:10" s="64" customFormat="1" ht="37.5" outlineLevel="1" x14ac:dyDescent="0.3">
      <c r="A271" s="87">
        <v>267</v>
      </c>
      <c r="B271" s="93" t="s">
        <v>699</v>
      </c>
      <c r="C271" s="123" t="s">
        <v>623</v>
      </c>
      <c r="D271" s="102" t="s">
        <v>776</v>
      </c>
      <c r="E271" s="210" t="s">
        <v>777</v>
      </c>
      <c r="F271" s="58">
        <v>500</v>
      </c>
      <c r="G271" s="174">
        <f t="shared" si="6"/>
        <v>550</v>
      </c>
      <c r="H271" s="155"/>
      <c r="I271" s="178">
        <f t="shared" si="5"/>
        <v>550</v>
      </c>
      <c r="J271" s="136"/>
    </row>
    <row r="272" spans="1:10" s="64" customFormat="1" ht="37.5" outlineLevel="1" x14ac:dyDescent="0.3">
      <c r="A272" s="182">
        <v>268</v>
      </c>
      <c r="B272" s="93" t="s">
        <v>699</v>
      </c>
      <c r="C272" s="123" t="s">
        <v>624</v>
      </c>
      <c r="D272" s="102" t="s">
        <v>778</v>
      </c>
      <c r="E272" s="210" t="s">
        <v>779</v>
      </c>
      <c r="F272" s="58">
        <v>345</v>
      </c>
      <c r="G272" s="174">
        <f t="shared" si="6"/>
        <v>379.50000000000006</v>
      </c>
      <c r="H272" s="155"/>
      <c r="I272" s="178">
        <f t="shared" si="5"/>
        <v>379.50000000000006</v>
      </c>
      <c r="J272" s="136"/>
    </row>
    <row r="273" spans="1:10" s="64" customFormat="1" ht="26.25" customHeight="1" outlineLevel="1" x14ac:dyDescent="0.3">
      <c r="A273" s="87">
        <v>269</v>
      </c>
      <c r="B273" s="93" t="s">
        <v>699</v>
      </c>
      <c r="C273" s="124" t="s">
        <v>625</v>
      </c>
      <c r="D273" s="102" t="s">
        <v>780</v>
      </c>
      <c r="E273" s="210" t="s">
        <v>781</v>
      </c>
      <c r="F273" s="58">
        <v>460</v>
      </c>
      <c r="G273" s="174">
        <f t="shared" si="6"/>
        <v>506.00000000000006</v>
      </c>
      <c r="H273" s="155"/>
      <c r="I273" s="178">
        <f t="shared" si="5"/>
        <v>506.00000000000006</v>
      </c>
      <c r="J273" s="136"/>
    </row>
    <row r="274" spans="1:10" s="64" customFormat="1" ht="34.5" customHeight="1" outlineLevel="1" x14ac:dyDescent="0.3">
      <c r="A274" s="182">
        <v>270</v>
      </c>
      <c r="B274" s="93" t="s">
        <v>699</v>
      </c>
      <c r="C274" s="123" t="s">
        <v>626</v>
      </c>
      <c r="D274" s="102" t="s">
        <v>782</v>
      </c>
      <c r="E274" s="210" t="s">
        <v>783</v>
      </c>
      <c r="F274" s="58">
        <v>350</v>
      </c>
      <c r="G274" s="174">
        <f t="shared" si="6"/>
        <v>385.00000000000006</v>
      </c>
      <c r="H274" s="155"/>
      <c r="I274" s="178">
        <f t="shared" si="5"/>
        <v>385.00000000000006</v>
      </c>
      <c r="J274" s="136"/>
    </row>
    <row r="275" spans="1:10" s="64" customFormat="1" ht="37.5" outlineLevel="1" x14ac:dyDescent="0.3">
      <c r="A275" s="87">
        <v>271</v>
      </c>
      <c r="B275" s="93" t="s">
        <v>699</v>
      </c>
      <c r="C275" s="123" t="s">
        <v>627</v>
      </c>
      <c r="D275" s="102" t="s">
        <v>784</v>
      </c>
      <c r="E275" s="210" t="s">
        <v>785</v>
      </c>
      <c r="F275" s="58">
        <v>115</v>
      </c>
      <c r="G275" s="174">
        <f t="shared" si="6"/>
        <v>126.50000000000001</v>
      </c>
      <c r="H275" s="155"/>
      <c r="I275" s="178">
        <f t="shared" si="5"/>
        <v>126.50000000000001</v>
      </c>
      <c r="J275" s="136"/>
    </row>
    <row r="276" spans="1:10" s="64" customFormat="1" ht="34.5" customHeight="1" outlineLevel="1" x14ac:dyDescent="0.3">
      <c r="A276" s="182">
        <v>272</v>
      </c>
      <c r="B276" s="93" t="s">
        <v>699</v>
      </c>
      <c r="C276" s="123" t="s">
        <v>628</v>
      </c>
      <c r="D276" s="102" t="s">
        <v>786</v>
      </c>
      <c r="E276" s="210" t="s">
        <v>787</v>
      </c>
      <c r="F276" s="58">
        <v>460</v>
      </c>
      <c r="G276" s="174">
        <f t="shared" si="6"/>
        <v>506.00000000000006</v>
      </c>
      <c r="H276" s="155"/>
      <c r="I276" s="178">
        <f t="shared" si="5"/>
        <v>506.00000000000006</v>
      </c>
      <c r="J276" s="136"/>
    </row>
    <row r="277" spans="1:10" s="64" customFormat="1" ht="34.5" customHeight="1" outlineLevel="1" x14ac:dyDescent="0.3">
      <c r="A277" s="87">
        <v>273</v>
      </c>
      <c r="B277" s="93" t="s">
        <v>699</v>
      </c>
      <c r="C277" s="123" t="s">
        <v>629</v>
      </c>
      <c r="D277" s="102" t="s">
        <v>788</v>
      </c>
      <c r="E277" s="210" t="s">
        <v>789</v>
      </c>
      <c r="F277" s="58">
        <v>650</v>
      </c>
      <c r="G277" s="174">
        <f t="shared" si="6"/>
        <v>715.00000000000011</v>
      </c>
      <c r="H277" s="155"/>
      <c r="I277" s="178">
        <f t="shared" si="5"/>
        <v>715.00000000000011</v>
      </c>
      <c r="J277" s="136"/>
    </row>
    <row r="278" spans="1:10" s="64" customFormat="1" ht="34.5" customHeight="1" outlineLevel="1" x14ac:dyDescent="0.3">
      <c r="A278" s="182">
        <v>274</v>
      </c>
      <c r="B278" s="93" t="s">
        <v>699</v>
      </c>
      <c r="C278" s="123" t="s">
        <v>630</v>
      </c>
      <c r="D278" s="102" t="s">
        <v>790</v>
      </c>
      <c r="E278" s="210" t="s">
        <v>791</v>
      </c>
      <c r="F278" s="58">
        <v>500</v>
      </c>
      <c r="G278" s="174">
        <f t="shared" si="6"/>
        <v>550</v>
      </c>
      <c r="H278" s="155"/>
      <c r="I278" s="178">
        <f t="shared" si="5"/>
        <v>550</v>
      </c>
      <c r="J278" s="136"/>
    </row>
    <row r="279" spans="1:10" s="64" customFormat="1" ht="34.5" customHeight="1" outlineLevel="1" x14ac:dyDescent="0.3">
      <c r="A279" s="87">
        <v>275</v>
      </c>
      <c r="B279" s="93" t="s">
        <v>699</v>
      </c>
      <c r="C279" s="123" t="s">
        <v>631</v>
      </c>
      <c r="D279" s="102" t="s">
        <v>792</v>
      </c>
      <c r="E279" s="210" t="s">
        <v>793</v>
      </c>
      <c r="F279" s="58">
        <v>805</v>
      </c>
      <c r="G279" s="174">
        <f t="shared" si="6"/>
        <v>885.50000000000011</v>
      </c>
      <c r="H279" s="155"/>
      <c r="I279" s="178">
        <f t="shared" si="5"/>
        <v>885.50000000000011</v>
      </c>
      <c r="J279" s="136"/>
    </row>
    <row r="280" spans="1:10" s="64" customFormat="1" ht="21.75" customHeight="1" outlineLevel="1" x14ac:dyDescent="0.3">
      <c r="A280" s="182">
        <v>276</v>
      </c>
      <c r="B280" s="93" t="s">
        <v>699</v>
      </c>
      <c r="C280" s="123" t="s">
        <v>632</v>
      </c>
      <c r="D280" s="102" t="s">
        <v>794</v>
      </c>
      <c r="E280" s="210" t="s">
        <v>795</v>
      </c>
      <c r="F280" s="58">
        <v>270</v>
      </c>
      <c r="G280" s="174">
        <f t="shared" si="6"/>
        <v>297</v>
      </c>
      <c r="H280" s="155"/>
      <c r="I280" s="178">
        <f t="shared" si="5"/>
        <v>297</v>
      </c>
      <c r="J280" s="136"/>
    </row>
    <row r="281" spans="1:10" ht="34.5" customHeight="1" outlineLevel="1" x14ac:dyDescent="0.3">
      <c r="A281" s="87">
        <v>277</v>
      </c>
      <c r="B281" s="90" t="s">
        <v>699</v>
      </c>
      <c r="C281" s="117" t="s">
        <v>633</v>
      </c>
      <c r="D281" s="100" t="s">
        <v>796</v>
      </c>
      <c r="E281" s="210" t="s">
        <v>797</v>
      </c>
      <c r="F281" s="54" t="s">
        <v>798</v>
      </c>
      <c r="G281" s="174">
        <f t="shared" si="6"/>
        <v>7671.4000000000005</v>
      </c>
      <c r="H281" s="155"/>
      <c r="I281" s="178">
        <f t="shared" si="5"/>
        <v>7671.4000000000005</v>
      </c>
      <c r="J281" s="136"/>
    </row>
    <row r="282" spans="1:10" ht="21.75" customHeight="1" outlineLevel="1" x14ac:dyDescent="0.3">
      <c r="A282" s="182">
        <v>278</v>
      </c>
      <c r="B282" s="90" t="s">
        <v>699</v>
      </c>
      <c r="C282" s="117" t="s">
        <v>634</v>
      </c>
      <c r="D282" s="100" t="s">
        <v>799</v>
      </c>
      <c r="E282" s="210" t="s">
        <v>800</v>
      </c>
      <c r="F282" s="54">
        <v>604</v>
      </c>
      <c r="G282" s="174">
        <f t="shared" si="6"/>
        <v>664.40000000000009</v>
      </c>
      <c r="H282" s="155"/>
      <c r="I282" s="178">
        <f t="shared" si="5"/>
        <v>664.40000000000009</v>
      </c>
      <c r="J282" s="136"/>
    </row>
    <row r="283" spans="1:10" ht="52.5" customHeight="1" outlineLevel="1" x14ac:dyDescent="0.3">
      <c r="A283" s="87"/>
      <c r="B283" s="90"/>
      <c r="C283" s="122"/>
      <c r="D283" s="106"/>
      <c r="E283" s="220" t="s">
        <v>801</v>
      </c>
      <c r="F283" s="54" t="s">
        <v>728</v>
      </c>
      <c r="G283" s="174"/>
      <c r="H283" s="155"/>
      <c r="I283" s="178"/>
      <c r="J283" s="136"/>
    </row>
    <row r="284" spans="1:10" outlineLevel="1" x14ac:dyDescent="0.3">
      <c r="A284" s="87"/>
      <c r="B284" s="92"/>
      <c r="C284" s="122"/>
      <c r="D284" s="104"/>
      <c r="E284" s="221" t="s">
        <v>802</v>
      </c>
      <c r="F284" s="54" t="s">
        <v>728</v>
      </c>
      <c r="G284" s="174"/>
      <c r="H284" s="155"/>
      <c r="I284" s="178"/>
      <c r="J284" s="136"/>
    </row>
    <row r="285" spans="1:10" ht="43.5" customHeight="1" outlineLevel="1" x14ac:dyDescent="0.3">
      <c r="A285" s="87">
        <v>279</v>
      </c>
      <c r="B285" s="90" t="s">
        <v>699</v>
      </c>
      <c r="C285" s="117" t="s">
        <v>635</v>
      </c>
      <c r="D285" s="100" t="s">
        <v>803</v>
      </c>
      <c r="E285" s="210" t="s">
        <v>804</v>
      </c>
      <c r="F285" s="54" t="s">
        <v>331</v>
      </c>
      <c r="G285" s="174" t="str">
        <f>F285</f>
        <v>2070</v>
      </c>
      <c r="H285" s="155"/>
      <c r="I285" s="178" t="str">
        <f t="shared" si="5"/>
        <v>2070</v>
      </c>
      <c r="J285" s="136"/>
    </row>
    <row r="286" spans="1:10" ht="48.75" customHeight="1" outlineLevel="1" x14ac:dyDescent="0.3">
      <c r="A286" s="87">
        <v>280</v>
      </c>
      <c r="B286" s="90" t="s">
        <v>699</v>
      </c>
      <c r="C286" s="117" t="s">
        <v>636</v>
      </c>
      <c r="D286" s="100" t="s">
        <v>805</v>
      </c>
      <c r="E286" s="210" t="s">
        <v>806</v>
      </c>
      <c r="F286" s="54" t="s">
        <v>807</v>
      </c>
      <c r="G286" s="174">
        <v>3400</v>
      </c>
      <c r="H286" s="155"/>
      <c r="I286" s="178">
        <f t="shared" si="5"/>
        <v>3400</v>
      </c>
      <c r="J286" s="136"/>
    </row>
    <row r="287" spans="1:10" ht="45" customHeight="1" outlineLevel="1" x14ac:dyDescent="0.3">
      <c r="A287" s="87">
        <v>281</v>
      </c>
      <c r="B287" s="90" t="s">
        <v>699</v>
      </c>
      <c r="C287" s="117" t="s">
        <v>637</v>
      </c>
      <c r="D287" s="100" t="s">
        <v>808</v>
      </c>
      <c r="E287" s="210" t="s">
        <v>809</v>
      </c>
      <c r="F287" s="54">
        <v>2070</v>
      </c>
      <c r="G287" s="174">
        <f>F287</f>
        <v>2070</v>
      </c>
      <c r="H287" s="155"/>
      <c r="I287" s="178">
        <f t="shared" si="5"/>
        <v>2070</v>
      </c>
      <c r="J287" s="136"/>
    </row>
    <row r="288" spans="1:10" ht="57" customHeight="1" outlineLevel="1" x14ac:dyDescent="0.3">
      <c r="A288" s="87">
        <v>282</v>
      </c>
      <c r="B288" s="90" t="s">
        <v>699</v>
      </c>
      <c r="C288" s="117" t="s">
        <v>638</v>
      </c>
      <c r="D288" s="100" t="s">
        <v>810</v>
      </c>
      <c r="E288" s="210" t="s">
        <v>811</v>
      </c>
      <c r="F288" s="54" t="s">
        <v>807</v>
      </c>
      <c r="G288" s="174">
        <v>3400</v>
      </c>
      <c r="H288" s="155"/>
      <c r="I288" s="178">
        <f t="shared" si="5"/>
        <v>3400</v>
      </c>
      <c r="J288" s="136"/>
    </row>
    <row r="289" spans="1:10" ht="56.25" outlineLevel="1" x14ac:dyDescent="0.3">
      <c r="A289" s="87">
        <v>283</v>
      </c>
      <c r="B289" s="90" t="s">
        <v>699</v>
      </c>
      <c r="C289" s="117" t="s">
        <v>639</v>
      </c>
      <c r="D289" s="100" t="s">
        <v>812</v>
      </c>
      <c r="E289" s="210" t="s">
        <v>813</v>
      </c>
      <c r="F289" s="54" t="s">
        <v>332</v>
      </c>
      <c r="G289" s="174" t="str">
        <f>F289</f>
        <v>4592</v>
      </c>
      <c r="H289" s="155"/>
      <c r="I289" s="178" t="str">
        <f t="shared" si="5"/>
        <v>4592</v>
      </c>
      <c r="J289" s="136"/>
    </row>
    <row r="290" spans="1:10" ht="34.5" customHeight="1" outlineLevel="1" x14ac:dyDescent="0.3">
      <c r="A290" s="87">
        <v>284</v>
      </c>
      <c r="B290" s="90" t="s">
        <v>699</v>
      </c>
      <c r="C290" s="117" t="s">
        <v>640</v>
      </c>
      <c r="D290" s="100" t="s">
        <v>814</v>
      </c>
      <c r="E290" s="210" t="s">
        <v>815</v>
      </c>
      <c r="F290" s="54" t="s">
        <v>332</v>
      </c>
      <c r="G290" s="174" t="str">
        <f t="shared" ref="G290:G295" si="7">F290</f>
        <v>4592</v>
      </c>
      <c r="H290" s="155"/>
      <c r="I290" s="178" t="str">
        <f t="shared" si="5"/>
        <v>4592</v>
      </c>
      <c r="J290" s="136"/>
    </row>
    <row r="291" spans="1:10" ht="34.5" customHeight="1" outlineLevel="1" x14ac:dyDescent="0.3">
      <c r="A291" s="87">
        <v>285</v>
      </c>
      <c r="B291" s="90" t="s">
        <v>699</v>
      </c>
      <c r="C291" s="117" t="s">
        <v>641</v>
      </c>
      <c r="D291" s="100" t="s">
        <v>816</v>
      </c>
      <c r="E291" s="210" t="s">
        <v>817</v>
      </c>
      <c r="F291" s="54" t="s">
        <v>818</v>
      </c>
      <c r="G291" s="174" t="str">
        <f t="shared" si="7"/>
        <v>3800</v>
      </c>
      <c r="H291" s="155"/>
      <c r="I291" s="178" t="str">
        <f t="shared" si="5"/>
        <v>3800</v>
      </c>
      <c r="J291" s="136"/>
    </row>
    <row r="292" spans="1:10" ht="34.5" customHeight="1" outlineLevel="1" x14ac:dyDescent="0.3">
      <c r="A292" s="87">
        <v>286</v>
      </c>
      <c r="B292" s="90" t="s">
        <v>699</v>
      </c>
      <c r="C292" s="117" t="s">
        <v>642</v>
      </c>
      <c r="D292" s="100" t="s">
        <v>819</v>
      </c>
      <c r="E292" s="210" t="s">
        <v>820</v>
      </c>
      <c r="F292" s="54" t="s">
        <v>818</v>
      </c>
      <c r="G292" s="174" t="str">
        <f t="shared" si="7"/>
        <v>3800</v>
      </c>
      <c r="H292" s="155"/>
      <c r="I292" s="178" t="str">
        <f t="shared" si="5"/>
        <v>3800</v>
      </c>
      <c r="J292" s="136"/>
    </row>
    <row r="293" spans="1:10" s="64" customFormat="1" ht="21.75" customHeight="1" outlineLevel="1" x14ac:dyDescent="0.3">
      <c r="A293" s="87">
        <v>287</v>
      </c>
      <c r="B293" s="93" t="s">
        <v>699</v>
      </c>
      <c r="C293" s="124" t="s">
        <v>643</v>
      </c>
      <c r="D293" s="102" t="s">
        <v>821</v>
      </c>
      <c r="E293" s="210" t="s">
        <v>822</v>
      </c>
      <c r="F293" s="58" t="s">
        <v>333</v>
      </c>
      <c r="G293" s="174" t="str">
        <f t="shared" si="7"/>
        <v>2300</v>
      </c>
      <c r="H293" s="155"/>
      <c r="I293" s="178" t="str">
        <f t="shared" si="5"/>
        <v>2300</v>
      </c>
      <c r="J293" s="136"/>
    </row>
    <row r="294" spans="1:10" ht="34.5" customHeight="1" outlineLevel="1" x14ac:dyDescent="0.3">
      <c r="A294" s="87">
        <v>288</v>
      </c>
      <c r="B294" s="90" t="s">
        <v>699</v>
      </c>
      <c r="C294" s="117" t="s">
        <v>644</v>
      </c>
      <c r="D294" s="100" t="s">
        <v>823</v>
      </c>
      <c r="E294" s="210" t="s">
        <v>824</v>
      </c>
      <c r="F294" s="58" t="s">
        <v>334</v>
      </c>
      <c r="G294" s="174" t="str">
        <f t="shared" si="7"/>
        <v>1100</v>
      </c>
      <c r="H294" s="155"/>
      <c r="I294" s="178" t="str">
        <f t="shared" si="5"/>
        <v>1100</v>
      </c>
      <c r="J294" s="136"/>
    </row>
    <row r="295" spans="1:10" ht="75" outlineLevel="1" x14ac:dyDescent="0.3">
      <c r="A295" s="87">
        <v>289</v>
      </c>
      <c r="B295" s="90" t="s">
        <v>699</v>
      </c>
      <c r="C295" s="117" t="s">
        <v>645</v>
      </c>
      <c r="D295" s="100" t="s">
        <v>825</v>
      </c>
      <c r="E295" s="210" t="s">
        <v>826</v>
      </c>
      <c r="F295" s="58" t="s">
        <v>335</v>
      </c>
      <c r="G295" s="174" t="str">
        <f t="shared" si="7"/>
        <v>1500</v>
      </c>
      <c r="H295" s="155"/>
      <c r="I295" s="178" t="str">
        <f t="shared" si="5"/>
        <v>1500</v>
      </c>
      <c r="J295" s="136"/>
    </row>
    <row r="296" spans="1:10" ht="60" customHeight="1" outlineLevel="1" x14ac:dyDescent="0.3">
      <c r="A296" s="87"/>
      <c r="B296" s="92"/>
      <c r="C296" s="122"/>
      <c r="D296" s="107"/>
      <c r="E296" s="220" t="s">
        <v>801</v>
      </c>
      <c r="F296" s="54" t="s">
        <v>728</v>
      </c>
      <c r="G296" s="174"/>
      <c r="H296" s="155"/>
      <c r="I296" s="178"/>
      <c r="J296" s="136"/>
    </row>
    <row r="297" spans="1:10" outlineLevel="1" x14ac:dyDescent="0.3">
      <c r="A297" s="87"/>
      <c r="B297" s="92"/>
      <c r="C297" s="122"/>
      <c r="D297" s="100"/>
      <c r="E297" s="221" t="s">
        <v>802</v>
      </c>
      <c r="F297" s="54" t="s">
        <v>728</v>
      </c>
      <c r="G297" s="174"/>
      <c r="H297" s="155"/>
      <c r="I297" s="178"/>
      <c r="J297" s="136"/>
    </row>
    <row r="298" spans="1:10" ht="17.25" customHeight="1" outlineLevel="1" x14ac:dyDescent="0.3">
      <c r="A298" s="87">
        <v>290</v>
      </c>
      <c r="B298" s="90" t="s">
        <v>699</v>
      </c>
      <c r="C298" s="117" t="s">
        <v>646</v>
      </c>
      <c r="D298" s="100" t="s">
        <v>827</v>
      </c>
      <c r="E298" s="210" t="s">
        <v>828</v>
      </c>
      <c r="F298" s="54" t="s">
        <v>336</v>
      </c>
      <c r="G298" s="174" t="str">
        <f>F298</f>
        <v>8950</v>
      </c>
      <c r="H298" s="155"/>
      <c r="I298" s="178" t="str">
        <f t="shared" si="5"/>
        <v>8950</v>
      </c>
      <c r="J298" s="136"/>
    </row>
    <row r="299" spans="1:10" ht="17.25" customHeight="1" outlineLevel="1" x14ac:dyDescent="0.3">
      <c r="A299" s="87">
        <v>291</v>
      </c>
      <c r="B299" s="90" t="s">
        <v>699</v>
      </c>
      <c r="C299" s="117" t="s">
        <v>647</v>
      </c>
      <c r="D299" s="100" t="s">
        <v>829</v>
      </c>
      <c r="E299" s="210" t="s">
        <v>830</v>
      </c>
      <c r="F299" s="54" t="s">
        <v>337</v>
      </c>
      <c r="G299" s="174" t="str">
        <f>F299</f>
        <v>9700</v>
      </c>
      <c r="H299" s="155"/>
      <c r="I299" s="178" t="str">
        <f t="shared" si="5"/>
        <v>9700</v>
      </c>
      <c r="J299" s="136"/>
    </row>
    <row r="300" spans="1:10" ht="17.25" customHeight="1" outlineLevel="1" x14ac:dyDescent="0.3">
      <c r="A300" s="87">
        <v>292</v>
      </c>
      <c r="B300" s="90" t="s">
        <v>699</v>
      </c>
      <c r="C300" s="117" t="s">
        <v>648</v>
      </c>
      <c r="D300" s="100" t="s">
        <v>831</v>
      </c>
      <c r="E300" s="210" t="s">
        <v>832</v>
      </c>
      <c r="F300" s="54">
        <v>10900</v>
      </c>
      <c r="G300" s="174">
        <f>F300</f>
        <v>10900</v>
      </c>
      <c r="H300" s="155"/>
      <c r="I300" s="178">
        <f t="shared" ref="I300:I342" si="8">G300</f>
        <v>10900</v>
      </c>
      <c r="J300" s="136"/>
    </row>
    <row r="301" spans="1:10" ht="17.25" customHeight="1" outlineLevel="1" x14ac:dyDescent="0.3">
      <c r="A301" s="87">
        <v>293</v>
      </c>
      <c r="B301" s="90" t="s">
        <v>699</v>
      </c>
      <c r="C301" s="117" t="s">
        <v>649</v>
      </c>
      <c r="D301" s="100" t="s">
        <v>833</v>
      </c>
      <c r="E301" s="210" t="s">
        <v>834</v>
      </c>
      <c r="F301" s="54">
        <v>11850</v>
      </c>
      <c r="G301" s="174">
        <f>F301</f>
        <v>11850</v>
      </c>
      <c r="H301" s="155"/>
      <c r="I301" s="178">
        <f t="shared" si="8"/>
        <v>11850</v>
      </c>
      <c r="J301" s="136"/>
    </row>
    <row r="302" spans="1:10" ht="112.5" outlineLevel="1" x14ac:dyDescent="0.3">
      <c r="A302" s="87"/>
      <c r="B302" s="92"/>
      <c r="C302" s="122"/>
      <c r="D302" s="108"/>
      <c r="E302" s="216" t="s">
        <v>835</v>
      </c>
      <c r="F302" s="54" t="s">
        <v>728</v>
      </c>
      <c r="G302" s="174"/>
      <c r="H302" s="155"/>
      <c r="I302" s="178"/>
      <c r="J302" s="136"/>
    </row>
    <row r="303" spans="1:10" outlineLevel="1" x14ac:dyDescent="0.3">
      <c r="A303" s="87"/>
      <c r="B303" s="92"/>
      <c r="C303" s="122"/>
      <c r="D303" s="104"/>
      <c r="E303" s="221" t="s">
        <v>836</v>
      </c>
      <c r="F303" s="54" t="s">
        <v>728</v>
      </c>
      <c r="G303" s="174"/>
      <c r="H303" s="155"/>
      <c r="I303" s="178"/>
      <c r="J303" s="136"/>
    </row>
    <row r="304" spans="1:10" s="64" customFormat="1" ht="17.25" customHeight="1" outlineLevel="1" x14ac:dyDescent="0.3">
      <c r="A304" s="182">
        <v>294</v>
      </c>
      <c r="B304" s="93" t="s">
        <v>699</v>
      </c>
      <c r="C304" s="123" t="s">
        <v>650</v>
      </c>
      <c r="D304" s="102" t="s">
        <v>837</v>
      </c>
      <c r="E304" s="210" t="s">
        <v>838</v>
      </c>
      <c r="F304" s="58">
        <v>200</v>
      </c>
      <c r="G304" s="174">
        <v>392</v>
      </c>
      <c r="H304" s="155"/>
      <c r="I304" s="178">
        <v>400</v>
      </c>
      <c r="J304" s="136"/>
    </row>
    <row r="305" spans="1:10" s="64" customFormat="1" ht="17.25" customHeight="1" outlineLevel="1" x14ac:dyDescent="0.3">
      <c r="A305" s="182">
        <v>295</v>
      </c>
      <c r="B305" s="93" t="s">
        <v>699</v>
      </c>
      <c r="C305" s="123" t="s">
        <v>651</v>
      </c>
      <c r="D305" s="109" t="s">
        <v>839</v>
      </c>
      <c r="E305" s="210" t="s">
        <v>840</v>
      </c>
      <c r="F305" s="58">
        <v>1050</v>
      </c>
      <c r="G305" s="174">
        <f t="shared" ref="G305:G342" si="9">F305*1.1</f>
        <v>1155</v>
      </c>
      <c r="H305" s="155"/>
      <c r="I305" s="178">
        <f t="shared" si="8"/>
        <v>1155</v>
      </c>
      <c r="J305" s="136"/>
    </row>
    <row r="306" spans="1:10" s="64" customFormat="1" ht="17.25" customHeight="1" outlineLevel="1" x14ac:dyDescent="0.3">
      <c r="A306" s="182">
        <v>296</v>
      </c>
      <c r="B306" s="93" t="s">
        <v>699</v>
      </c>
      <c r="C306" s="123" t="s">
        <v>652</v>
      </c>
      <c r="D306" s="102" t="s">
        <v>841</v>
      </c>
      <c r="E306" s="210" t="s">
        <v>842</v>
      </c>
      <c r="F306" s="58">
        <v>550</v>
      </c>
      <c r="G306" s="174">
        <f t="shared" si="9"/>
        <v>605</v>
      </c>
      <c r="H306" s="155"/>
      <c r="I306" s="178">
        <f t="shared" si="8"/>
        <v>605</v>
      </c>
      <c r="J306" s="136"/>
    </row>
    <row r="307" spans="1:10" ht="17.25" customHeight="1" outlineLevel="1" x14ac:dyDescent="0.3">
      <c r="A307" s="182">
        <v>297</v>
      </c>
      <c r="B307" s="94" t="s">
        <v>843</v>
      </c>
      <c r="C307" s="117" t="s">
        <v>653</v>
      </c>
      <c r="D307" s="110" t="s">
        <v>844</v>
      </c>
      <c r="E307" s="210" t="s">
        <v>845</v>
      </c>
      <c r="F307" s="54">
        <v>150</v>
      </c>
      <c r="G307" s="174">
        <f>F307</f>
        <v>150</v>
      </c>
      <c r="H307" s="155"/>
      <c r="I307" s="178">
        <f t="shared" si="8"/>
        <v>150</v>
      </c>
      <c r="J307" s="136"/>
    </row>
    <row r="308" spans="1:10" ht="17.25" customHeight="1" outlineLevel="1" x14ac:dyDescent="0.3">
      <c r="A308" s="182">
        <v>298</v>
      </c>
      <c r="B308" s="94" t="s">
        <v>843</v>
      </c>
      <c r="C308" s="117" t="s">
        <v>654</v>
      </c>
      <c r="D308" s="110" t="s">
        <v>846</v>
      </c>
      <c r="E308" s="210" t="s">
        <v>847</v>
      </c>
      <c r="F308" s="54" t="s">
        <v>848</v>
      </c>
      <c r="G308" s="174" t="str">
        <f>F308</f>
        <v>180</v>
      </c>
      <c r="H308" s="155"/>
      <c r="I308" s="178" t="str">
        <f t="shared" si="8"/>
        <v>180</v>
      </c>
      <c r="J308" s="136"/>
    </row>
    <row r="309" spans="1:10" ht="17.25" customHeight="1" outlineLevel="1" x14ac:dyDescent="0.3">
      <c r="A309" s="182">
        <v>299</v>
      </c>
      <c r="B309" s="94" t="s">
        <v>699</v>
      </c>
      <c r="C309" s="117" t="s">
        <v>655</v>
      </c>
      <c r="D309" s="110" t="s">
        <v>849</v>
      </c>
      <c r="E309" s="210" t="s">
        <v>850</v>
      </c>
      <c r="F309" s="54">
        <v>250</v>
      </c>
      <c r="G309" s="174">
        <f t="shared" si="9"/>
        <v>275</v>
      </c>
      <c r="H309" s="155"/>
      <c r="I309" s="178">
        <f t="shared" si="8"/>
        <v>275</v>
      </c>
      <c r="J309" s="136"/>
    </row>
    <row r="310" spans="1:10" ht="17.25" customHeight="1" outlineLevel="1" x14ac:dyDescent="0.3">
      <c r="A310" s="182">
        <v>300</v>
      </c>
      <c r="B310" s="94" t="s">
        <v>699</v>
      </c>
      <c r="C310" s="120" t="s">
        <v>656</v>
      </c>
      <c r="D310" s="110" t="s">
        <v>851</v>
      </c>
      <c r="E310" s="210" t="s">
        <v>852</v>
      </c>
      <c r="F310" s="54">
        <v>150</v>
      </c>
      <c r="G310" s="174">
        <f>F310</f>
        <v>150</v>
      </c>
      <c r="H310" s="155"/>
      <c r="I310" s="178">
        <f t="shared" si="8"/>
        <v>150</v>
      </c>
      <c r="J310" s="136"/>
    </row>
    <row r="311" spans="1:10" ht="56.25" outlineLevel="1" x14ac:dyDescent="0.3">
      <c r="A311" s="182">
        <v>301</v>
      </c>
      <c r="B311" s="94" t="s">
        <v>699</v>
      </c>
      <c r="C311" s="120" t="s">
        <v>657</v>
      </c>
      <c r="D311" s="110" t="s">
        <v>853</v>
      </c>
      <c r="E311" s="210" t="s">
        <v>854</v>
      </c>
      <c r="F311" s="54">
        <v>350</v>
      </c>
      <c r="G311" s="174">
        <f>F311</f>
        <v>350</v>
      </c>
      <c r="H311" s="155"/>
      <c r="I311" s="178">
        <f t="shared" si="8"/>
        <v>350</v>
      </c>
      <c r="J311" s="136"/>
    </row>
    <row r="312" spans="1:10" ht="17.25" customHeight="1" outlineLevel="1" x14ac:dyDescent="0.3">
      <c r="A312" s="182">
        <v>302</v>
      </c>
      <c r="B312" s="94" t="s">
        <v>699</v>
      </c>
      <c r="C312" s="117" t="s">
        <v>658</v>
      </c>
      <c r="D312" s="110" t="s">
        <v>855</v>
      </c>
      <c r="E312" s="210" t="s">
        <v>856</v>
      </c>
      <c r="F312" s="54">
        <v>150</v>
      </c>
      <c r="G312" s="174">
        <f t="shared" si="9"/>
        <v>165</v>
      </c>
      <c r="H312" s="155"/>
      <c r="I312" s="178">
        <f t="shared" si="8"/>
        <v>165</v>
      </c>
      <c r="J312" s="136"/>
    </row>
    <row r="313" spans="1:10" ht="17.25" customHeight="1" outlineLevel="1" x14ac:dyDescent="0.3">
      <c r="A313" s="182">
        <v>303</v>
      </c>
      <c r="B313" s="94" t="s">
        <v>699</v>
      </c>
      <c r="C313" s="117" t="s">
        <v>659</v>
      </c>
      <c r="D313" s="110" t="s">
        <v>857</v>
      </c>
      <c r="E313" s="210" t="s">
        <v>858</v>
      </c>
      <c r="F313" s="54" t="s">
        <v>859</v>
      </c>
      <c r="G313" s="174" t="str">
        <f>F313</f>
        <v>250</v>
      </c>
      <c r="H313" s="155"/>
      <c r="I313" s="178" t="str">
        <f t="shared" si="8"/>
        <v>250</v>
      </c>
      <c r="J313" s="136"/>
    </row>
    <row r="314" spans="1:10" ht="17.25" customHeight="1" outlineLevel="1" x14ac:dyDescent="0.3">
      <c r="A314" s="182">
        <v>304</v>
      </c>
      <c r="B314" s="94" t="s">
        <v>699</v>
      </c>
      <c r="C314" s="117" t="s">
        <v>660</v>
      </c>
      <c r="D314" s="110" t="s">
        <v>860</v>
      </c>
      <c r="E314" s="210" t="s">
        <v>861</v>
      </c>
      <c r="F314" s="54">
        <v>500</v>
      </c>
      <c r="G314" s="174">
        <f>F314</f>
        <v>500</v>
      </c>
      <c r="H314" s="155"/>
      <c r="I314" s="178">
        <f t="shared" si="8"/>
        <v>500</v>
      </c>
      <c r="J314" s="136"/>
    </row>
    <row r="315" spans="1:10" ht="17.25" customHeight="1" outlineLevel="1" x14ac:dyDescent="0.3">
      <c r="A315" s="182">
        <v>305</v>
      </c>
      <c r="B315" s="94" t="s">
        <v>699</v>
      </c>
      <c r="C315" s="120" t="s">
        <v>661</v>
      </c>
      <c r="D315" s="110" t="s">
        <v>862</v>
      </c>
      <c r="E315" s="210" t="s">
        <v>863</v>
      </c>
      <c r="F315" s="54">
        <v>400</v>
      </c>
      <c r="G315" s="174">
        <f t="shared" si="9"/>
        <v>440.00000000000006</v>
      </c>
      <c r="H315" s="155"/>
      <c r="I315" s="178">
        <f t="shared" si="8"/>
        <v>440.00000000000006</v>
      </c>
      <c r="J315" s="136"/>
    </row>
    <row r="316" spans="1:10" ht="17.25" customHeight="1" outlineLevel="1" x14ac:dyDescent="0.3">
      <c r="A316" s="182">
        <v>306</v>
      </c>
      <c r="B316" s="94" t="s">
        <v>699</v>
      </c>
      <c r="C316" s="117" t="s">
        <v>662</v>
      </c>
      <c r="D316" s="110" t="s">
        <v>864</v>
      </c>
      <c r="E316" s="210" t="s">
        <v>865</v>
      </c>
      <c r="F316" s="54" t="s">
        <v>866</v>
      </c>
      <c r="G316" s="174">
        <v>700</v>
      </c>
      <c r="H316" s="155"/>
      <c r="I316" s="178">
        <f t="shared" si="8"/>
        <v>700</v>
      </c>
      <c r="J316" s="136"/>
    </row>
    <row r="317" spans="1:10" ht="17.25" customHeight="1" outlineLevel="1" x14ac:dyDescent="0.3">
      <c r="A317" s="182">
        <v>307</v>
      </c>
      <c r="B317" s="94" t="s">
        <v>699</v>
      </c>
      <c r="C317" s="117" t="s">
        <v>663</v>
      </c>
      <c r="D317" s="111" t="s">
        <v>867</v>
      </c>
      <c r="E317" s="210" t="s">
        <v>868</v>
      </c>
      <c r="F317" s="54" t="s">
        <v>869</v>
      </c>
      <c r="G317" s="174">
        <f t="shared" si="9"/>
        <v>110.00000000000001</v>
      </c>
      <c r="H317" s="155"/>
      <c r="I317" s="178">
        <f t="shared" si="8"/>
        <v>110.00000000000001</v>
      </c>
      <c r="J317" s="136"/>
    </row>
    <row r="318" spans="1:10" ht="17.25" customHeight="1" outlineLevel="1" x14ac:dyDescent="0.3">
      <c r="A318" s="182">
        <v>308</v>
      </c>
      <c r="B318" s="94" t="s">
        <v>699</v>
      </c>
      <c r="C318" s="120" t="s">
        <v>664</v>
      </c>
      <c r="D318" s="110" t="s">
        <v>870</v>
      </c>
      <c r="E318" s="210" t="s">
        <v>871</v>
      </c>
      <c r="F318" s="54">
        <v>150</v>
      </c>
      <c r="G318" s="174">
        <f t="shared" si="9"/>
        <v>165</v>
      </c>
      <c r="H318" s="155"/>
      <c r="I318" s="178">
        <f t="shared" si="8"/>
        <v>165</v>
      </c>
      <c r="J318" s="136"/>
    </row>
    <row r="319" spans="1:10" ht="17.25" customHeight="1" outlineLevel="1" x14ac:dyDescent="0.3">
      <c r="A319" s="182">
        <v>309</v>
      </c>
      <c r="B319" s="94" t="s">
        <v>699</v>
      </c>
      <c r="C319" s="120" t="s">
        <v>665</v>
      </c>
      <c r="D319" s="110" t="s">
        <v>872</v>
      </c>
      <c r="E319" s="210" t="s">
        <v>873</v>
      </c>
      <c r="F319" s="54">
        <v>300</v>
      </c>
      <c r="G319" s="174">
        <f t="shared" si="9"/>
        <v>330</v>
      </c>
      <c r="H319" s="155"/>
      <c r="I319" s="178">
        <f t="shared" si="8"/>
        <v>330</v>
      </c>
      <c r="J319" s="136"/>
    </row>
    <row r="320" spans="1:10" ht="33" customHeight="1" outlineLevel="1" x14ac:dyDescent="0.3">
      <c r="A320" s="183">
        <v>9</v>
      </c>
      <c r="B320" s="95" t="s">
        <v>699</v>
      </c>
      <c r="C320" s="125" t="s">
        <v>874</v>
      </c>
      <c r="D320" s="110" t="s">
        <v>875</v>
      </c>
      <c r="E320" s="49" t="s">
        <v>876</v>
      </c>
      <c r="F320" s="54"/>
      <c r="G320" s="174"/>
      <c r="H320" s="155"/>
      <c r="I320" s="178">
        <v>143</v>
      </c>
      <c r="J320" s="136"/>
    </row>
    <row r="321" spans="1:10" ht="17.25" customHeight="1" outlineLevel="1" x14ac:dyDescent="0.3">
      <c r="A321" s="87">
        <v>310</v>
      </c>
      <c r="B321" s="95" t="s">
        <v>699</v>
      </c>
      <c r="C321" s="125" t="s">
        <v>666</v>
      </c>
      <c r="D321" s="110" t="s">
        <v>878</v>
      </c>
      <c r="E321" s="49" t="s">
        <v>879</v>
      </c>
      <c r="F321" s="69">
        <v>130</v>
      </c>
      <c r="G321" s="55">
        <f t="shared" ref="G321" si="10">F321*1.1</f>
        <v>143</v>
      </c>
      <c r="H321" s="155"/>
      <c r="I321" s="178">
        <v>143</v>
      </c>
      <c r="J321" s="136"/>
    </row>
    <row r="322" spans="1:10" ht="66.75" outlineLevel="1" x14ac:dyDescent="0.3">
      <c r="A322" s="183">
        <v>116</v>
      </c>
      <c r="B322" s="95" t="s">
        <v>699</v>
      </c>
      <c r="C322" s="125" t="s">
        <v>880</v>
      </c>
      <c r="D322" s="110" t="s">
        <v>881</v>
      </c>
      <c r="E322" s="49" t="s">
        <v>882</v>
      </c>
      <c r="F322" s="54"/>
      <c r="G322" s="174"/>
      <c r="H322" s="155"/>
      <c r="I322" s="178">
        <v>958</v>
      </c>
      <c r="J322" s="136"/>
    </row>
    <row r="323" spans="1:10" ht="17.25" customHeight="1" outlineLevel="1" x14ac:dyDescent="0.3">
      <c r="A323" s="87"/>
      <c r="B323" s="96"/>
      <c r="C323" s="126"/>
      <c r="D323" s="112"/>
      <c r="E323" s="222" t="s">
        <v>884</v>
      </c>
      <c r="F323" s="54" t="s">
        <v>728</v>
      </c>
      <c r="G323" s="174"/>
      <c r="H323" s="155"/>
      <c r="I323" s="178"/>
      <c r="J323" s="136"/>
    </row>
    <row r="324" spans="1:10" ht="17.25" customHeight="1" outlineLevel="1" x14ac:dyDescent="0.3">
      <c r="A324" s="87">
        <v>311</v>
      </c>
      <c r="B324" s="94" t="s">
        <v>699</v>
      </c>
      <c r="C324" s="120" t="s">
        <v>667</v>
      </c>
      <c r="D324" s="110" t="s">
        <v>885</v>
      </c>
      <c r="E324" s="210" t="s">
        <v>886</v>
      </c>
      <c r="F324" s="54">
        <v>400</v>
      </c>
      <c r="G324" s="174">
        <v>500</v>
      </c>
      <c r="H324" s="155"/>
      <c r="I324" s="178">
        <f t="shared" si="8"/>
        <v>500</v>
      </c>
      <c r="J324" s="136"/>
    </row>
    <row r="325" spans="1:10" ht="17.25" customHeight="1" outlineLevel="1" x14ac:dyDescent="0.3">
      <c r="A325" s="87">
        <v>312</v>
      </c>
      <c r="B325" s="94" t="s">
        <v>699</v>
      </c>
      <c r="C325" s="120" t="s">
        <v>668</v>
      </c>
      <c r="D325" s="110" t="s">
        <v>887</v>
      </c>
      <c r="E325" s="210" t="s">
        <v>888</v>
      </c>
      <c r="F325" s="54">
        <v>350</v>
      </c>
      <c r="G325" s="174">
        <v>400</v>
      </c>
      <c r="H325" s="155"/>
      <c r="I325" s="178">
        <f t="shared" si="8"/>
        <v>400</v>
      </c>
      <c r="J325" s="136"/>
    </row>
    <row r="326" spans="1:10" ht="17.25" customHeight="1" outlineLevel="1" x14ac:dyDescent="0.3">
      <c r="A326" s="87">
        <v>313</v>
      </c>
      <c r="B326" s="94" t="s">
        <v>699</v>
      </c>
      <c r="C326" s="120" t="s">
        <v>669</v>
      </c>
      <c r="D326" s="110" t="s">
        <v>889</v>
      </c>
      <c r="E326" s="210" t="s">
        <v>890</v>
      </c>
      <c r="F326" s="54">
        <v>420</v>
      </c>
      <c r="G326" s="174">
        <f t="shared" si="9"/>
        <v>462.00000000000006</v>
      </c>
      <c r="H326" s="155"/>
      <c r="I326" s="178">
        <f t="shared" si="8"/>
        <v>462.00000000000006</v>
      </c>
      <c r="J326" s="136"/>
    </row>
    <row r="327" spans="1:10" ht="17.25" customHeight="1" outlineLevel="1" x14ac:dyDescent="0.3">
      <c r="A327" s="87">
        <v>314</v>
      </c>
      <c r="B327" s="94" t="s">
        <v>699</v>
      </c>
      <c r="C327" s="120" t="s">
        <v>670</v>
      </c>
      <c r="D327" s="110" t="s">
        <v>891</v>
      </c>
      <c r="E327" s="210" t="s">
        <v>892</v>
      </c>
      <c r="F327" s="54">
        <v>476</v>
      </c>
      <c r="G327" s="174">
        <f t="shared" si="9"/>
        <v>523.6</v>
      </c>
      <c r="H327" s="155"/>
      <c r="I327" s="178">
        <f t="shared" si="8"/>
        <v>523.6</v>
      </c>
      <c r="J327" s="136"/>
    </row>
    <row r="328" spans="1:10" ht="51" customHeight="1" outlineLevel="1" x14ac:dyDescent="0.3">
      <c r="A328" s="87">
        <v>315</v>
      </c>
      <c r="B328" s="94" t="s">
        <v>699</v>
      </c>
      <c r="C328" s="120" t="s">
        <v>671</v>
      </c>
      <c r="D328" s="110" t="s">
        <v>893</v>
      </c>
      <c r="E328" s="210" t="s">
        <v>894</v>
      </c>
      <c r="F328" s="54">
        <v>550</v>
      </c>
      <c r="G328" s="174">
        <f t="shared" si="9"/>
        <v>605</v>
      </c>
      <c r="H328" s="155"/>
      <c r="I328" s="178">
        <f t="shared" si="8"/>
        <v>605</v>
      </c>
      <c r="J328" s="136"/>
    </row>
    <row r="329" spans="1:10" ht="17.25" customHeight="1" outlineLevel="1" x14ac:dyDescent="0.3">
      <c r="A329" s="87">
        <v>316</v>
      </c>
      <c r="B329" s="94" t="s">
        <v>699</v>
      </c>
      <c r="C329" s="120" t="s">
        <v>672</v>
      </c>
      <c r="D329" s="110" t="s">
        <v>895</v>
      </c>
      <c r="E329" s="210" t="s">
        <v>896</v>
      </c>
      <c r="F329" s="54">
        <v>420</v>
      </c>
      <c r="G329" s="174">
        <f t="shared" si="9"/>
        <v>462.00000000000006</v>
      </c>
      <c r="H329" s="155"/>
      <c r="I329" s="178">
        <f t="shared" si="8"/>
        <v>462.00000000000006</v>
      </c>
      <c r="J329" s="136"/>
    </row>
    <row r="330" spans="1:10" ht="17.25" customHeight="1" outlineLevel="1" x14ac:dyDescent="0.3">
      <c r="A330" s="87">
        <v>317</v>
      </c>
      <c r="B330" s="94" t="s">
        <v>699</v>
      </c>
      <c r="C330" s="120" t="s">
        <v>673</v>
      </c>
      <c r="D330" s="110" t="s">
        <v>897</v>
      </c>
      <c r="E330" s="210" t="s">
        <v>898</v>
      </c>
      <c r="F330" s="54">
        <v>490</v>
      </c>
      <c r="G330" s="174">
        <f t="shared" si="9"/>
        <v>539</v>
      </c>
      <c r="H330" s="155"/>
      <c r="I330" s="178">
        <f t="shared" si="8"/>
        <v>539</v>
      </c>
      <c r="J330" s="136"/>
    </row>
    <row r="331" spans="1:10" ht="56.25" outlineLevel="1" x14ac:dyDescent="0.3">
      <c r="A331" s="87">
        <v>318</v>
      </c>
      <c r="B331" s="94" t="s">
        <v>699</v>
      </c>
      <c r="C331" s="120" t="s">
        <v>674</v>
      </c>
      <c r="D331" s="110" t="s">
        <v>899</v>
      </c>
      <c r="E331" s="210" t="s">
        <v>900</v>
      </c>
      <c r="F331" s="54" t="s">
        <v>901</v>
      </c>
      <c r="G331" s="174">
        <f t="shared" si="9"/>
        <v>1595.0000000000002</v>
      </c>
      <c r="H331" s="155"/>
      <c r="I331" s="178">
        <f t="shared" si="8"/>
        <v>1595.0000000000002</v>
      </c>
      <c r="J331" s="136"/>
    </row>
    <row r="332" spans="1:10" ht="17.25" customHeight="1" outlineLevel="1" x14ac:dyDescent="0.3">
      <c r="A332" s="87">
        <v>319</v>
      </c>
      <c r="B332" s="94" t="s">
        <v>699</v>
      </c>
      <c r="C332" s="120" t="s">
        <v>675</v>
      </c>
      <c r="D332" s="110" t="s">
        <v>902</v>
      </c>
      <c r="E332" s="210" t="s">
        <v>903</v>
      </c>
      <c r="F332" s="54" t="s">
        <v>334</v>
      </c>
      <c r="G332" s="174">
        <f t="shared" si="9"/>
        <v>1210</v>
      </c>
      <c r="H332" s="155"/>
      <c r="I332" s="178">
        <f t="shared" si="8"/>
        <v>1210</v>
      </c>
      <c r="J332" s="136"/>
    </row>
    <row r="333" spans="1:10" ht="17.25" customHeight="1" outlineLevel="1" x14ac:dyDescent="0.3">
      <c r="A333" s="87">
        <v>320</v>
      </c>
      <c r="B333" s="93" t="s">
        <v>904</v>
      </c>
      <c r="C333" s="120" t="s">
        <v>676</v>
      </c>
      <c r="D333" s="102" t="s">
        <v>905</v>
      </c>
      <c r="E333" s="210" t="s">
        <v>906</v>
      </c>
      <c r="F333" s="58">
        <v>700</v>
      </c>
      <c r="G333" s="174">
        <v>950</v>
      </c>
      <c r="H333" s="155"/>
      <c r="I333" s="178">
        <f t="shared" si="8"/>
        <v>950</v>
      </c>
      <c r="J333" s="136"/>
    </row>
    <row r="334" spans="1:10" ht="17.25" customHeight="1" outlineLevel="1" x14ac:dyDescent="0.3">
      <c r="A334" s="87">
        <v>321</v>
      </c>
      <c r="B334" s="94" t="s">
        <v>699</v>
      </c>
      <c r="C334" s="120" t="s">
        <v>677</v>
      </c>
      <c r="D334" s="110" t="s">
        <v>907</v>
      </c>
      <c r="E334" s="210" t="s">
        <v>908</v>
      </c>
      <c r="F334" s="54">
        <v>600</v>
      </c>
      <c r="G334" s="174">
        <f t="shared" si="9"/>
        <v>660</v>
      </c>
      <c r="H334" s="155"/>
      <c r="I334" s="178">
        <f t="shared" si="8"/>
        <v>660</v>
      </c>
      <c r="J334" s="136"/>
    </row>
    <row r="335" spans="1:10" ht="17.25" customHeight="1" outlineLevel="1" x14ac:dyDescent="0.3">
      <c r="A335" s="87"/>
      <c r="B335" s="94"/>
      <c r="C335" s="120"/>
      <c r="D335" s="95"/>
      <c r="E335" s="223" t="s">
        <v>909</v>
      </c>
      <c r="F335" s="54" t="s">
        <v>728</v>
      </c>
      <c r="G335" s="174"/>
      <c r="H335" s="155"/>
      <c r="I335" s="178"/>
      <c r="J335" s="136"/>
    </row>
    <row r="336" spans="1:10" ht="17.25" customHeight="1" outlineLevel="1" x14ac:dyDescent="0.3">
      <c r="A336" s="87">
        <v>322</v>
      </c>
      <c r="B336" s="94" t="s">
        <v>699</v>
      </c>
      <c r="C336" s="124" t="s">
        <v>678</v>
      </c>
      <c r="D336" s="113" t="s">
        <v>910</v>
      </c>
      <c r="E336" s="210" t="s">
        <v>911</v>
      </c>
      <c r="F336" s="54" t="s">
        <v>912</v>
      </c>
      <c r="G336" s="174" t="str">
        <f>F336</f>
        <v>53</v>
      </c>
      <c r="H336" s="155"/>
      <c r="I336" s="178" t="str">
        <f t="shared" si="8"/>
        <v>53</v>
      </c>
      <c r="J336" s="136"/>
    </row>
    <row r="337" spans="1:10" ht="17.25" customHeight="1" outlineLevel="1" x14ac:dyDescent="0.3">
      <c r="A337" s="87">
        <v>323</v>
      </c>
      <c r="B337" s="94" t="s">
        <v>699</v>
      </c>
      <c r="C337" s="124" t="s">
        <v>679</v>
      </c>
      <c r="D337" s="113" t="s">
        <v>913</v>
      </c>
      <c r="E337" s="210" t="s">
        <v>914</v>
      </c>
      <c r="F337" s="54" t="s">
        <v>848</v>
      </c>
      <c r="G337" s="174">
        <f>F337*1.1</f>
        <v>198.00000000000003</v>
      </c>
      <c r="H337" s="155"/>
      <c r="I337" s="178">
        <f t="shared" si="8"/>
        <v>198.00000000000003</v>
      </c>
      <c r="J337" s="136"/>
    </row>
    <row r="338" spans="1:10" ht="17.25" customHeight="1" outlineLevel="1" x14ac:dyDescent="0.3">
      <c r="A338" s="87">
        <v>324</v>
      </c>
      <c r="B338" s="94" t="s">
        <v>699</v>
      </c>
      <c r="C338" s="124" t="s">
        <v>680</v>
      </c>
      <c r="D338" s="113" t="s">
        <v>915</v>
      </c>
      <c r="E338" s="210" t="s">
        <v>916</v>
      </c>
      <c r="F338" s="54" t="s">
        <v>917</v>
      </c>
      <c r="G338" s="174" t="str">
        <f>F338</f>
        <v>875</v>
      </c>
      <c r="H338" s="155"/>
      <c r="I338" s="178" t="str">
        <f t="shared" si="8"/>
        <v>875</v>
      </c>
      <c r="J338" s="136"/>
    </row>
    <row r="339" spans="1:10" ht="17.25" customHeight="1" outlineLevel="1" x14ac:dyDescent="0.3">
      <c r="A339" s="87">
        <v>325</v>
      </c>
      <c r="B339" s="94" t="s">
        <v>699</v>
      </c>
      <c r="C339" s="124" t="s">
        <v>681</v>
      </c>
      <c r="D339" s="113" t="s">
        <v>918</v>
      </c>
      <c r="E339" s="210" t="s">
        <v>919</v>
      </c>
      <c r="F339" s="54" t="s">
        <v>920</v>
      </c>
      <c r="G339" s="174" t="str">
        <f>F339</f>
        <v>145</v>
      </c>
      <c r="H339" s="155"/>
      <c r="I339" s="178" t="str">
        <f t="shared" si="8"/>
        <v>145</v>
      </c>
      <c r="J339" s="136"/>
    </row>
    <row r="340" spans="1:10" ht="17.25" customHeight="1" outlineLevel="1" x14ac:dyDescent="0.3">
      <c r="A340" s="87"/>
      <c r="B340" s="96"/>
      <c r="C340" s="122"/>
      <c r="D340" s="114"/>
      <c r="E340" s="224" t="s">
        <v>921</v>
      </c>
      <c r="F340" s="54" t="s">
        <v>728</v>
      </c>
      <c r="G340" s="174"/>
      <c r="H340" s="155"/>
      <c r="I340" s="178"/>
      <c r="J340" s="136"/>
    </row>
    <row r="341" spans="1:10" ht="17.25" customHeight="1" outlineLevel="1" x14ac:dyDescent="0.3">
      <c r="A341" s="87">
        <v>326</v>
      </c>
      <c r="B341" s="94" t="s">
        <v>699</v>
      </c>
      <c r="C341" s="120" t="s">
        <v>682</v>
      </c>
      <c r="D341" s="102" t="s">
        <v>922</v>
      </c>
      <c r="E341" s="210" t="s">
        <v>923</v>
      </c>
      <c r="F341" s="54">
        <v>204</v>
      </c>
      <c r="G341" s="174">
        <v>225</v>
      </c>
      <c r="H341" s="155"/>
      <c r="I341" s="178">
        <f t="shared" si="8"/>
        <v>225</v>
      </c>
      <c r="J341" s="136"/>
    </row>
    <row r="342" spans="1:10" ht="17.25" customHeight="1" outlineLevel="1" x14ac:dyDescent="0.3">
      <c r="A342" s="87">
        <v>327</v>
      </c>
      <c r="B342" s="94" t="s">
        <v>699</v>
      </c>
      <c r="C342" s="120" t="s">
        <v>683</v>
      </c>
      <c r="D342" s="102" t="s">
        <v>924</v>
      </c>
      <c r="E342" s="210" t="s">
        <v>925</v>
      </c>
      <c r="F342" s="54">
        <v>70</v>
      </c>
      <c r="G342" s="174">
        <f t="shared" si="9"/>
        <v>77</v>
      </c>
      <c r="H342" s="155"/>
      <c r="I342" s="178">
        <f t="shared" si="8"/>
        <v>77</v>
      </c>
      <c r="J342" s="136"/>
    </row>
    <row r="343" spans="1:10" ht="51" outlineLevel="1" thickBot="1" x14ac:dyDescent="0.35">
      <c r="A343" s="87">
        <v>328</v>
      </c>
      <c r="B343" s="97" t="s">
        <v>699</v>
      </c>
      <c r="C343" s="127" t="s">
        <v>684</v>
      </c>
      <c r="D343" s="115" t="s">
        <v>926</v>
      </c>
      <c r="E343" s="72" t="s">
        <v>927</v>
      </c>
      <c r="F343" s="73"/>
      <c r="G343" s="174"/>
      <c r="H343" s="155"/>
      <c r="I343" s="178">
        <v>275</v>
      </c>
      <c r="J343" s="136"/>
    </row>
    <row r="344" spans="1:10" x14ac:dyDescent="0.3">
      <c r="A344" s="87">
        <v>329</v>
      </c>
      <c r="B344" s="98"/>
      <c r="C344" s="120">
        <v>38</v>
      </c>
      <c r="D344" s="74"/>
      <c r="E344" s="210" t="s">
        <v>312</v>
      </c>
      <c r="F344" s="204"/>
      <c r="G344" s="130">
        <v>13.48</v>
      </c>
      <c r="H344" s="143"/>
      <c r="I344" s="178">
        <f>ROUND(13.48,0)</f>
        <v>13</v>
      </c>
      <c r="J344" s="135"/>
    </row>
    <row r="345" spans="1:10" x14ac:dyDescent="0.3">
      <c r="A345" s="87">
        <v>330</v>
      </c>
      <c r="B345" s="98"/>
      <c r="C345" s="120">
        <v>34</v>
      </c>
      <c r="D345" s="74"/>
      <c r="E345" s="210" t="s">
        <v>313</v>
      </c>
      <c r="F345" s="204"/>
      <c r="G345" s="130">
        <v>62.21</v>
      </c>
      <c r="H345" s="143"/>
      <c r="I345" s="178">
        <v>62</v>
      </c>
      <c r="J345" s="135"/>
    </row>
    <row r="346" spans="1:10" x14ac:dyDescent="0.3">
      <c r="A346" s="87">
        <v>331</v>
      </c>
      <c r="B346" s="98"/>
      <c r="C346" s="120">
        <v>35</v>
      </c>
      <c r="D346" s="74"/>
      <c r="E346" s="210" t="s">
        <v>314</v>
      </c>
      <c r="F346" s="204"/>
      <c r="G346" s="130">
        <v>3.89</v>
      </c>
      <c r="H346" s="143"/>
      <c r="I346" s="178">
        <v>4</v>
      </c>
      <c r="J346" s="135"/>
    </row>
    <row r="347" spans="1:10" x14ac:dyDescent="0.3">
      <c r="A347" s="87">
        <v>332</v>
      </c>
      <c r="B347" s="98"/>
      <c r="C347" s="120">
        <v>36</v>
      </c>
      <c r="D347" s="74"/>
      <c r="E347" s="210" t="s">
        <v>315</v>
      </c>
      <c r="F347" s="204"/>
      <c r="G347" s="130">
        <v>6.87</v>
      </c>
      <c r="H347" s="143"/>
      <c r="I347" s="178">
        <v>7</v>
      </c>
      <c r="J347" s="135"/>
    </row>
    <row r="348" spans="1:10" ht="19.5" thickBot="1" x14ac:dyDescent="0.35">
      <c r="A348" s="184">
        <v>333</v>
      </c>
      <c r="B348" s="99"/>
      <c r="C348" s="128">
        <v>37</v>
      </c>
      <c r="D348" s="77"/>
      <c r="E348" s="225" t="s">
        <v>316</v>
      </c>
      <c r="F348" s="205"/>
      <c r="G348" s="176">
        <v>1.61</v>
      </c>
      <c r="H348" s="196"/>
      <c r="I348" s="197">
        <v>2</v>
      </c>
      <c r="J348" s="135"/>
    </row>
    <row r="350" spans="1:10" ht="25.5" customHeight="1" x14ac:dyDescent="0.3">
      <c r="C350" s="35" t="s">
        <v>1158</v>
      </c>
    </row>
  </sheetData>
  <mergeCells count="10">
    <mergeCell ref="D9:E9"/>
    <mergeCell ref="E234:F234"/>
    <mergeCell ref="H2:J2"/>
    <mergeCell ref="C6:M6"/>
    <mergeCell ref="E1:J1"/>
    <mergeCell ref="E4:J4"/>
    <mergeCell ref="E5:J5"/>
    <mergeCell ref="C7:I7"/>
    <mergeCell ref="C8:I8"/>
    <mergeCell ref="E3:I3"/>
  </mergeCells>
  <conditionalFormatting sqref="C320:C322">
    <cfRule type="duplicateValues" dxfId="6" priority="3"/>
  </conditionalFormatting>
  <conditionalFormatting sqref="C321">
    <cfRule type="duplicateValues" dxfId="5" priority="2"/>
  </conditionalFormatting>
  <conditionalFormatting sqref="C320:C322">
    <cfRule type="duplicateValues" dxfId="4" priority="1"/>
  </conditionalFormatting>
  <pageMargins left="0.70866141732283472" right="0.31496062992125984" top="0.55118110236220474" bottom="0.55118110236220474" header="0" footer="0"/>
  <pageSetup paperSize="9" scale="60" fitToHeight="7" orientation="portrait" r:id="rId1"/>
  <rowBreaks count="1" manualBreakCount="1">
    <brk id="6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5"/>
  <sheetViews>
    <sheetView workbookViewId="0">
      <selection activeCell="G5" sqref="G5"/>
    </sheetView>
  </sheetViews>
  <sheetFormatPr defaultRowHeight="15" x14ac:dyDescent="0.25"/>
  <cols>
    <col min="1" max="1" width="10.7109375" customWidth="1"/>
    <col min="2" max="2" width="15.7109375" hidden="1" customWidth="1"/>
    <col min="3" max="3" width="27.42578125" bestFit="1" customWidth="1"/>
    <col min="4" max="4" width="8.7109375" hidden="1" customWidth="1"/>
    <col min="5" max="5" width="15.7109375" style="202" customWidth="1"/>
    <col min="6" max="6" width="12.7109375" hidden="1" customWidth="1"/>
    <col min="7" max="7" width="20.85546875" customWidth="1"/>
  </cols>
  <sheetData>
    <row r="1" spans="1:7" ht="15.75" thickBot="1" x14ac:dyDescent="0.3">
      <c r="A1" s="386" t="s">
        <v>1206</v>
      </c>
      <c r="B1" s="386"/>
      <c r="C1" s="386"/>
      <c r="D1" s="386"/>
      <c r="E1" s="386"/>
      <c r="F1" s="386"/>
      <c r="G1" s="386"/>
    </row>
    <row r="2" spans="1:7" ht="16.5" thickBot="1" x14ac:dyDescent="0.3">
      <c r="A2" s="23" t="s">
        <v>0</v>
      </c>
      <c r="B2" s="24" t="s">
        <v>1</v>
      </c>
      <c r="C2" s="25" t="s">
        <v>2</v>
      </c>
      <c r="D2" s="24" t="s">
        <v>3</v>
      </c>
      <c r="E2" s="198" t="s">
        <v>4</v>
      </c>
      <c r="F2" s="27" t="s">
        <v>5</v>
      </c>
      <c r="G2" s="28" t="s">
        <v>359</v>
      </c>
    </row>
    <row r="3" spans="1:7" x14ac:dyDescent="0.25">
      <c r="A3" s="19">
        <v>1</v>
      </c>
      <c r="B3" s="20">
        <v>0</v>
      </c>
      <c r="C3" s="20" t="s">
        <v>6</v>
      </c>
      <c r="D3" s="20">
        <v>0</v>
      </c>
      <c r="E3" s="199">
        <v>190</v>
      </c>
      <c r="F3" s="20">
        <v>0</v>
      </c>
      <c r="G3" s="22" t="s">
        <v>360</v>
      </c>
    </row>
    <row r="4" spans="1:7" x14ac:dyDescent="0.25">
      <c r="A4" s="8">
        <v>2</v>
      </c>
      <c r="B4" s="1">
        <v>0</v>
      </c>
      <c r="C4" s="1" t="s">
        <v>7</v>
      </c>
      <c r="D4" s="1">
        <v>0</v>
      </c>
      <c r="E4" s="200">
        <v>400</v>
      </c>
      <c r="F4" s="1">
        <v>0</v>
      </c>
      <c r="G4" s="9" t="s">
        <v>361</v>
      </c>
    </row>
    <row r="5" spans="1:7" x14ac:dyDescent="0.25">
      <c r="A5" s="8">
        <v>3</v>
      </c>
      <c r="B5" s="1">
        <v>0</v>
      </c>
      <c r="C5" s="1" t="s">
        <v>8</v>
      </c>
      <c r="D5" s="1">
        <v>0</v>
      </c>
      <c r="E5" s="200">
        <v>50</v>
      </c>
      <c r="F5" s="1">
        <v>0</v>
      </c>
      <c r="G5" s="9" t="s">
        <v>362</v>
      </c>
    </row>
    <row r="6" spans="1:7" x14ac:dyDescent="0.25">
      <c r="A6" s="8">
        <v>4</v>
      </c>
      <c r="B6" s="1">
        <v>0</v>
      </c>
      <c r="C6" s="1"/>
      <c r="D6" s="1"/>
      <c r="E6" s="200"/>
      <c r="F6" s="1"/>
      <c r="G6" s="9"/>
    </row>
    <row r="7" spans="1:7" x14ac:dyDescent="0.25">
      <c r="A7" s="8">
        <v>5</v>
      </c>
      <c r="B7" s="1">
        <v>0</v>
      </c>
      <c r="C7" s="1" t="s">
        <v>10</v>
      </c>
      <c r="D7" s="1">
        <v>0</v>
      </c>
      <c r="E7" s="200">
        <v>100</v>
      </c>
      <c r="F7" s="1">
        <v>0</v>
      </c>
      <c r="G7" s="9" t="s">
        <v>364</v>
      </c>
    </row>
    <row r="8" spans="1:7" x14ac:dyDescent="0.25">
      <c r="A8" s="8">
        <v>6</v>
      </c>
      <c r="B8" s="1">
        <v>0</v>
      </c>
      <c r="C8" s="1" t="s">
        <v>11</v>
      </c>
      <c r="D8" s="1">
        <v>0</v>
      </c>
      <c r="E8" s="200">
        <v>319</v>
      </c>
      <c r="F8" s="1">
        <v>0</v>
      </c>
      <c r="G8" s="9" t="s">
        <v>365</v>
      </c>
    </row>
    <row r="9" spans="1:7" x14ac:dyDescent="0.25">
      <c r="A9" s="8">
        <v>7</v>
      </c>
      <c r="B9" s="1">
        <v>0</v>
      </c>
      <c r="C9" s="1"/>
      <c r="D9" s="1">
        <v>0</v>
      </c>
      <c r="E9" s="200"/>
      <c r="F9" s="1">
        <v>0</v>
      </c>
      <c r="G9" s="9"/>
    </row>
    <row r="10" spans="1:7" x14ac:dyDescent="0.25">
      <c r="A10" s="8">
        <v>8</v>
      </c>
      <c r="B10" s="1">
        <v>0</v>
      </c>
      <c r="C10" s="1" t="s">
        <v>13</v>
      </c>
      <c r="D10" s="1">
        <v>0</v>
      </c>
      <c r="E10" s="200">
        <v>252</v>
      </c>
      <c r="F10" s="1">
        <v>0</v>
      </c>
      <c r="G10" s="9" t="s">
        <v>367</v>
      </c>
    </row>
    <row r="11" spans="1:7" x14ac:dyDescent="0.25">
      <c r="A11" s="8">
        <v>9</v>
      </c>
      <c r="B11" s="1">
        <v>0</v>
      </c>
      <c r="C11" s="1" t="s">
        <v>14</v>
      </c>
      <c r="D11" s="1">
        <v>0</v>
      </c>
      <c r="E11" s="200">
        <v>145</v>
      </c>
      <c r="F11" s="1">
        <v>0</v>
      </c>
      <c r="G11" s="9" t="s">
        <v>368</v>
      </c>
    </row>
    <row r="12" spans="1:7" x14ac:dyDescent="0.25">
      <c r="A12" s="8">
        <v>10</v>
      </c>
      <c r="B12" s="1">
        <v>0</v>
      </c>
      <c r="C12" s="1"/>
      <c r="D12" s="1">
        <v>0</v>
      </c>
      <c r="E12" s="200"/>
      <c r="F12" s="1"/>
      <c r="G12" s="9"/>
    </row>
    <row r="13" spans="1:7" x14ac:dyDescent="0.25">
      <c r="A13" s="8">
        <v>11</v>
      </c>
      <c r="B13" s="1">
        <v>0</v>
      </c>
      <c r="C13" s="1"/>
      <c r="D13" s="1">
        <v>0</v>
      </c>
      <c r="E13" s="200"/>
      <c r="F13" s="1"/>
      <c r="G13" s="9"/>
    </row>
    <row r="14" spans="1:7" x14ac:dyDescent="0.25">
      <c r="A14" s="8">
        <v>12</v>
      </c>
      <c r="B14" s="1">
        <v>0</v>
      </c>
      <c r="C14" s="1"/>
      <c r="D14" s="1">
        <v>0</v>
      </c>
      <c r="E14" s="200"/>
      <c r="F14" s="1"/>
      <c r="G14" s="9"/>
    </row>
    <row r="15" spans="1:7" x14ac:dyDescent="0.25">
      <c r="A15" s="8">
        <v>13</v>
      </c>
      <c r="B15" s="1">
        <v>0</v>
      </c>
      <c r="C15" s="1" t="s">
        <v>18</v>
      </c>
      <c r="D15" s="1">
        <v>0</v>
      </c>
      <c r="E15" s="200">
        <v>218</v>
      </c>
      <c r="F15" s="1">
        <v>0</v>
      </c>
      <c r="G15" s="9" t="s">
        <v>372</v>
      </c>
    </row>
    <row r="16" spans="1:7" x14ac:dyDescent="0.25">
      <c r="A16" s="8">
        <v>14</v>
      </c>
      <c r="B16" s="1">
        <v>0</v>
      </c>
      <c r="C16" s="1" t="s">
        <v>1184</v>
      </c>
      <c r="D16" s="1">
        <v>0</v>
      </c>
      <c r="E16" s="200">
        <v>200</v>
      </c>
      <c r="F16" s="1">
        <v>0</v>
      </c>
      <c r="G16" s="9" t="s">
        <v>445</v>
      </c>
    </row>
    <row r="17" spans="1:7" x14ac:dyDescent="0.25">
      <c r="A17" s="8">
        <v>15</v>
      </c>
      <c r="B17" s="1">
        <v>0</v>
      </c>
      <c r="C17" s="1" t="s">
        <v>20</v>
      </c>
      <c r="D17" s="1">
        <v>0</v>
      </c>
      <c r="E17" s="200">
        <v>90</v>
      </c>
      <c r="F17" s="1">
        <v>0</v>
      </c>
      <c r="G17" s="9" t="s">
        <v>374</v>
      </c>
    </row>
    <row r="18" spans="1:7" x14ac:dyDescent="0.25">
      <c r="A18" s="8">
        <v>16</v>
      </c>
      <c r="B18" s="1">
        <v>0</v>
      </c>
      <c r="C18" s="1"/>
      <c r="D18" s="1">
        <v>0</v>
      </c>
      <c r="E18" s="200"/>
      <c r="F18" s="1"/>
      <c r="G18" s="9"/>
    </row>
    <row r="19" spans="1:7" x14ac:dyDescent="0.25">
      <c r="A19" s="8">
        <v>17</v>
      </c>
      <c r="B19" s="1">
        <v>0</v>
      </c>
      <c r="C19" s="1"/>
      <c r="D19" s="1">
        <v>0</v>
      </c>
      <c r="E19" s="200"/>
      <c r="F19" s="1"/>
      <c r="G19" s="9"/>
    </row>
    <row r="20" spans="1:7" x14ac:dyDescent="0.25">
      <c r="A20" s="8">
        <v>18</v>
      </c>
      <c r="B20" s="1">
        <v>0</v>
      </c>
      <c r="C20" s="1" t="s">
        <v>1185</v>
      </c>
      <c r="D20" s="1">
        <v>0</v>
      </c>
      <c r="E20" s="200">
        <v>100</v>
      </c>
      <c r="F20" s="1">
        <v>0</v>
      </c>
      <c r="G20" s="9" t="s">
        <v>1155</v>
      </c>
    </row>
    <row r="21" spans="1:7" x14ac:dyDescent="0.25">
      <c r="A21" s="8">
        <v>19</v>
      </c>
      <c r="B21" s="1">
        <v>0</v>
      </c>
      <c r="C21" s="1" t="s">
        <v>24</v>
      </c>
      <c r="D21" s="1">
        <v>0</v>
      </c>
      <c r="E21" s="200">
        <v>319</v>
      </c>
      <c r="F21" s="1">
        <v>0</v>
      </c>
      <c r="G21" s="9" t="s">
        <v>378</v>
      </c>
    </row>
    <row r="22" spans="1:7" x14ac:dyDescent="0.25">
      <c r="A22" s="8">
        <v>20</v>
      </c>
      <c r="B22" s="1">
        <v>0</v>
      </c>
      <c r="C22" s="1" t="s">
        <v>25</v>
      </c>
      <c r="D22" s="1">
        <v>0</v>
      </c>
      <c r="E22" s="200">
        <v>232</v>
      </c>
      <c r="F22" s="1">
        <v>0</v>
      </c>
      <c r="G22" s="9" t="s">
        <v>379</v>
      </c>
    </row>
    <row r="23" spans="1:7" x14ac:dyDescent="0.25">
      <c r="A23" s="8">
        <v>21</v>
      </c>
      <c r="B23" s="1">
        <v>0</v>
      </c>
      <c r="C23" s="1" t="s">
        <v>26</v>
      </c>
      <c r="D23" s="1">
        <v>0</v>
      </c>
      <c r="E23" s="200">
        <v>363</v>
      </c>
      <c r="F23" s="1">
        <v>0</v>
      </c>
      <c r="G23" s="9" t="s">
        <v>380</v>
      </c>
    </row>
    <row r="24" spans="1:7" x14ac:dyDescent="0.25">
      <c r="A24" s="8">
        <v>22</v>
      </c>
      <c r="B24" s="1">
        <v>0</v>
      </c>
      <c r="C24" s="1" t="s">
        <v>27</v>
      </c>
      <c r="D24" s="1">
        <v>0</v>
      </c>
      <c r="E24" s="200">
        <v>334</v>
      </c>
      <c r="F24" s="1">
        <v>0</v>
      </c>
      <c r="G24" s="9" t="s">
        <v>381</v>
      </c>
    </row>
    <row r="25" spans="1:7" x14ac:dyDescent="0.25">
      <c r="A25" s="8">
        <v>23</v>
      </c>
      <c r="B25" s="1">
        <v>0</v>
      </c>
      <c r="C25" s="1" t="s">
        <v>28</v>
      </c>
      <c r="D25" s="1">
        <v>0</v>
      </c>
      <c r="E25" s="200">
        <v>334</v>
      </c>
      <c r="F25" s="1">
        <v>0</v>
      </c>
      <c r="G25" s="9" t="s">
        <v>382</v>
      </c>
    </row>
    <row r="26" spans="1:7" x14ac:dyDescent="0.25">
      <c r="A26" s="8">
        <v>24</v>
      </c>
      <c r="B26" s="1">
        <v>0</v>
      </c>
      <c r="C26" s="1" t="s">
        <v>29</v>
      </c>
      <c r="D26" s="1">
        <v>0</v>
      </c>
      <c r="E26" s="200">
        <v>334</v>
      </c>
      <c r="F26" s="1">
        <v>0</v>
      </c>
      <c r="G26" s="9" t="s">
        <v>383</v>
      </c>
    </row>
    <row r="27" spans="1:7" x14ac:dyDescent="0.25">
      <c r="A27" s="8">
        <v>25</v>
      </c>
      <c r="B27" s="1">
        <v>0</v>
      </c>
      <c r="C27" s="1" t="s">
        <v>30</v>
      </c>
      <c r="D27" s="1">
        <v>0</v>
      </c>
      <c r="E27" s="200">
        <v>261</v>
      </c>
      <c r="F27" s="1">
        <v>0</v>
      </c>
      <c r="G27" s="9" t="s">
        <v>384</v>
      </c>
    </row>
    <row r="28" spans="1:7" x14ac:dyDescent="0.25">
      <c r="A28" s="8">
        <v>26</v>
      </c>
      <c r="B28" s="1">
        <v>0</v>
      </c>
      <c r="C28" s="1" t="s">
        <v>31</v>
      </c>
      <c r="D28" s="1">
        <v>0</v>
      </c>
      <c r="E28" s="200">
        <v>870</v>
      </c>
      <c r="F28" s="1">
        <v>0</v>
      </c>
      <c r="G28" s="9" t="s">
        <v>385</v>
      </c>
    </row>
    <row r="29" spans="1:7" x14ac:dyDescent="0.25">
      <c r="A29" s="8">
        <v>27</v>
      </c>
      <c r="B29" s="1">
        <v>0</v>
      </c>
      <c r="C29" s="1" t="s">
        <v>32</v>
      </c>
      <c r="D29" s="1">
        <v>0</v>
      </c>
      <c r="E29" s="200">
        <v>537</v>
      </c>
      <c r="F29" s="1">
        <v>0</v>
      </c>
      <c r="G29" s="9" t="s">
        <v>386</v>
      </c>
    </row>
    <row r="30" spans="1:7" x14ac:dyDescent="0.25">
      <c r="A30" s="8">
        <v>28</v>
      </c>
      <c r="B30" s="1">
        <v>0</v>
      </c>
      <c r="C30" s="1" t="s">
        <v>33</v>
      </c>
      <c r="D30" s="1">
        <v>0</v>
      </c>
      <c r="E30" s="200">
        <v>319</v>
      </c>
      <c r="F30" s="1">
        <v>0</v>
      </c>
      <c r="G30" s="9" t="s">
        <v>387</v>
      </c>
    </row>
    <row r="31" spans="1:7" x14ac:dyDescent="0.25">
      <c r="A31" s="8">
        <v>29</v>
      </c>
      <c r="B31" s="1">
        <v>0</v>
      </c>
      <c r="C31" s="1" t="s">
        <v>1186</v>
      </c>
      <c r="D31" s="1">
        <v>0</v>
      </c>
      <c r="E31" s="200">
        <v>1992</v>
      </c>
      <c r="F31" s="1">
        <v>0</v>
      </c>
      <c r="G31" s="9" t="s">
        <v>388</v>
      </c>
    </row>
    <row r="32" spans="1:7" x14ac:dyDescent="0.25">
      <c r="A32" s="8">
        <v>30</v>
      </c>
      <c r="B32" s="1">
        <v>0</v>
      </c>
      <c r="C32" s="1" t="s">
        <v>35</v>
      </c>
      <c r="D32" s="1">
        <v>0</v>
      </c>
      <c r="E32" s="200">
        <v>740</v>
      </c>
      <c r="F32" s="1">
        <v>0</v>
      </c>
      <c r="G32" s="9" t="s">
        <v>389</v>
      </c>
    </row>
    <row r="33" spans="1:7" x14ac:dyDescent="0.25">
      <c r="A33" s="8">
        <v>31</v>
      </c>
      <c r="B33" s="1">
        <v>0</v>
      </c>
      <c r="C33" s="1" t="s">
        <v>36</v>
      </c>
      <c r="D33" s="1">
        <v>0</v>
      </c>
      <c r="E33" s="200">
        <v>740</v>
      </c>
      <c r="F33" s="1">
        <v>0</v>
      </c>
      <c r="G33" s="9" t="s">
        <v>390</v>
      </c>
    </row>
    <row r="34" spans="1:7" x14ac:dyDescent="0.25">
      <c r="A34" s="8">
        <v>32</v>
      </c>
      <c r="B34" s="1">
        <v>0</v>
      </c>
      <c r="C34" s="1" t="s">
        <v>37</v>
      </c>
      <c r="D34" s="1">
        <v>0</v>
      </c>
      <c r="E34" s="200">
        <v>856</v>
      </c>
      <c r="F34" s="1">
        <v>0</v>
      </c>
      <c r="G34" s="9" t="s">
        <v>391</v>
      </c>
    </row>
    <row r="35" spans="1:7" x14ac:dyDescent="0.25">
      <c r="A35" s="8">
        <v>33</v>
      </c>
      <c r="B35" s="1">
        <v>0</v>
      </c>
      <c r="C35" s="1" t="s">
        <v>38</v>
      </c>
      <c r="D35" s="1">
        <v>0</v>
      </c>
      <c r="E35" s="200">
        <v>305</v>
      </c>
      <c r="F35" s="1">
        <v>0</v>
      </c>
      <c r="G35" s="9" t="s">
        <v>392</v>
      </c>
    </row>
    <row r="36" spans="1:7" x14ac:dyDescent="0.25">
      <c r="A36" s="8">
        <v>34</v>
      </c>
      <c r="B36" s="1">
        <v>0</v>
      </c>
      <c r="C36" s="1" t="s">
        <v>39</v>
      </c>
      <c r="D36" s="1">
        <v>0</v>
      </c>
      <c r="E36" s="200">
        <v>421</v>
      </c>
      <c r="F36" s="1">
        <v>0</v>
      </c>
      <c r="G36" s="9" t="s">
        <v>393</v>
      </c>
    </row>
    <row r="37" spans="1:7" x14ac:dyDescent="0.25">
      <c r="A37" s="8">
        <v>35</v>
      </c>
      <c r="B37" s="1">
        <v>0</v>
      </c>
      <c r="C37" s="1" t="s">
        <v>40</v>
      </c>
      <c r="D37" s="1">
        <v>0</v>
      </c>
      <c r="E37" s="200">
        <v>377</v>
      </c>
      <c r="F37" s="1">
        <v>0</v>
      </c>
      <c r="G37" s="9" t="s">
        <v>394</v>
      </c>
    </row>
    <row r="38" spans="1:7" x14ac:dyDescent="0.25">
      <c r="A38" s="8">
        <v>36</v>
      </c>
      <c r="B38" s="1">
        <v>0</v>
      </c>
      <c r="C38" s="1" t="s">
        <v>41</v>
      </c>
      <c r="D38" s="1">
        <v>0</v>
      </c>
      <c r="E38" s="200">
        <v>247</v>
      </c>
      <c r="F38" s="1">
        <v>0</v>
      </c>
      <c r="G38" s="9" t="s">
        <v>395</v>
      </c>
    </row>
    <row r="39" spans="1:7" x14ac:dyDescent="0.25">
      <c r="A39" s="8">
        <v>37</v>
      </c>
      <c r="B39" s="1">
        <v>0</v>
      </c>
      <c r="C39" s="1" t="s">
        <v>42</v>
      </c>
      <c r="D39" s="1">
        <v>0</v>
      </c>
      <c r="E39" s="200">
        <v>218</v>
      </c>
      <c r="F39" s="1">
        <v>0</v>
      </c>
      <c r="G39" s="9" t="s">
        <v>396</v>
      </c>
    </row>
    <row r="40" spans="1:7" x14ac:dyDescent="0.25">
      <c r="A40" s="8">
        <v>38</v>
      </c>
      <c r="B40" s="1">
        <v>0</v>
      </c>
      <c r="C40" s="1" t="s">
        <v>43</v>
      </c>
      <c r="D40" s="1">
        <v>0</v>
      </c>
      <c r="E40" s="200">
        <v>290</v>
      </c>
      <c r="F40" s="1">
        <v>0</v>
      </c>
      <c r="G40" s="9" t="s">
        <v>397</v>
      </c>
    </row>
    <row r="41" spans="1:7" x14ac:dyDescent="0.25">
      <c r="A41" s="8">
        <v>39</v>
      </c>
      <c r="B41" s="1">
        <v>0</v>
      </c>
      <c r="C41" s="1" t="s">
        <v>44</v>
      </c>
      <c r="D41" s="1">
        <v>0</v>
      </c>
      <c r="E41" s="200">
        <v>450</v>
      </c>
      <c r="F41" s="1">
        <v>0</v>
      </c>
      <c r="G41" s="9" t="s">
        <v>398</v>
      </c>
    </row>
    <row r="42" spans="1:7" x14ac:dyDescent="0.25">
      <c r="A42" s="8">
        <v>40</v>
      </c>
      <c r="B42" s="1">
        <v>0</v>
      </c>
      <c r="C42" s="1" t="s">
        <v>45</v>
      </c>
      <c r="D42" s="1">
        <v>0</v>
      </c>
      <c r="E42" s="200">
        <v>754</v>
      </c>
      <c r="F42" s="1">
        <v>0</v>
      </c>
      <c r="G42" s="9" t="s">
        <v>399</v>
      </c>
    </row>
    <row r="43" spans="1:7" x14ac:dyDescent="0.25">
      <c r="A43" s="8">
        <v>41</v>
      </c>
      <c r="B43" s="1">
        <v>0</v>
      </c>
      <c r="C43" s="1"/>
      <c r="D43" s="1">
        <v>0</v>
      </c>
      <c r="E43" s="200"/>
      <c r="F43" s="1">
        <v>0</v>
      </c>
      <c r="G43" s="9"/>
    </row>
    <row r="44" spans="1:7" x14ac:dyDescent="0.25">
      <c r="A44" s="8">
        <v>42</v>
      </c>
      <c r="B44" s="1">
        <v>0</v>
      </c>
      <c r="C44" s="1" t="s">
        <v>47</v>
      </c>
      <c r="D44" s="1">
        <v>0</v>
      </c>
      <c r="E44" s="200">
        <v>1015</v>
      </c>
      <c r="F44" s="1">
        <v>0</v>
      </c>
      <c r="G44" s="9" t="s">
        <v>401</v>
      </c>
    </row>
    <row r="45" spans="1:7" x14ac:dyDescent="0.25">
      <c r="A45" s="8">
        <v>43</v>
      </c>
      <c r="B45" s="1">
        <v>0</v>
      </c>
      <c r="C45" s="1" t="s">
        <v>48</v>
      </c>
      <c r="D45" s="1">
        <v>0</v>
      </c>
      <c r="E45" s="200">
        <v>145</v>
      </c>
      <c r="F45" s="1">
        <v>0</v>
      </c>
      <c r="G45" s="9" t="s">
        <v>402</v>
      </c>
    </row>
    <row r="46" spans="1:7" x14ac:dyDescent="0.25">
      <c r="A46" s="8">
        <v>44</v>
      </c>
      <c r="B46" s="1">
        <v>0</v>
      </c>
      <c r="C46" s="1" t="s">
        <v>49</v>
      </c>
      <c r="D46" s="1">
        <v>0</v>
      </c>
      <c r="E46" s="200">
        <v>1096</v>
      </c>
      <c r="F46" s="1">
        <v>0</v>
      </c>
      <c r="G46" s="9" t="s">
        <v>403</v>
      </c>
    </row>
    <row r="47" spans="1:7" x14ac:dyDescent="0.25">
      <c r="A47" s="8">
        <v>45</v>
      </c>
      <c r="B47" s="1">
        <v>0</v>
      </c>
      <c r="C47" s="1" t="s">
        <v>50</v>
      </c>
      <c r="D47" s="1">
        <v>0</v>
      </c>
      <c r="E47" s="200">
        <v>290</v>
      </c>
      <c r="F47" s="1">
        <v>0</v>
      </c>
      <c r="G47" s="9" t="s">
        <v>404</v>
      </c>
    </row>
    <row r="48" spans="1:7" x14ac:dyDescent="0.25">
      <c r="A48" s="8">
        <v>46</v>
      </c>
      <c r="B48" s="1">
        <v>0</v>
      </c>
      <c r="C48" s="1" t="s">
        <v>51</v>
      </c>
      <c r="D48" s="1">
        <v>0</v>
      </c>
      <c r="E48" s="200">
        <v>290</v>
      </c>
      <c r="F48" s="1">
        <v>0</v>
      </c>
      <c r="G48" s="9" t="s">
        <v>405</v>
      </c>
    </row>
    <row r="49" spans="1:7" x14ac:dyDescent="0.25">
      <c r="A49" s="8">
        <v>47</v>
      </c>
      <c r="B49" s="1">
        <v>0</v>
      </c>
      <c r="C49" s="1" t="s">
        <v>52</v>
      </c>
      <c r="D49" s="1">
        <v>0</v>
      </c>
      <c r="E49" s="200">
        <v>290</v>
      </c>
      <c r="F49" s="1">
        <v>0</v>
      </c>
      <c r="G49" s="9" t="s">
        <v>406</v>
      </c>
    </row>
    <row r="50" spans="1:7" x14ac:dyDescent="0.25">
      <c r="A50" s="8">
        <v>48</v>
      </c>
      <c r="B50" s="1">
        <v>0</v>
      </c>
      <c r="C50" s="1" t="s">
        <v>53</v>
      </c>
      <c r="D50" s="1">
        <v>0</v>
      </c>
      <c r="E50" s="200">
        <v>624</v>
      </c>
      <c r="F50" s="1">
        <v>0</v>
      </c>
      <c r="G50" s="9" t="s">
        <v>407</v>
      </c>
    </row>
    <row r="51" spans="1:7" x14ac:dyDescent="0.25">
      <c r="A51" s="8">
        <v>49</v>
      </c>
      <c r="B51" s="1">
        <v>0</v>
      </c>
      <c r="C51" s="1" t="s">
        <v>54</v>
      </c>
      <c r="D51" s="1">
        <v>0</v>
      </c>
      <c r="E51" s="200">
        <v>696</v>
      </c>
      <c r="F51" s="1">
        <v>0</v>
      </c>
      <c r="G51" s="9" t="s">
        <v>408</v>
      </c>
    </row>
    <row r="52" spans="1:7" x14ac:dyDescent="0.25">
      <c r="A52" s="8">
        <v>50</v>
      </c>
      <c r="B52" s="1">
        <v>0</v>
      </c>
      <c r="C52" s="1" t="s">
        <v>55</v>
      </c>
      <c r="D52" s="1">
        <v>0</v>
      </c>
      <c r="E52" s="200">
        <v>1131</v>
      </c>
      <c r="F52" s="1">
        <v>0</v>
      </c>
      <c r="G52" s="9" t="s">
        <v>409</v>
      </c>
    </row>
    <row r="53" spans="1:7" x14ac:dyDescent="0.25">
      <c r="A53" s="8">
        <v>51</v>
      </c>
      <c r="B53" s="1">
        <v>0</v>
      </c>
      <c r="C53" s="1" t="s">
        <v>56</v>
      </c>
      <c r="D53" s="1">
        <v>0</v>
      </c>
      <c r="E53" s="200">
        <v>1131</v>
      </c>
      <c r="F53" s="1">
        <v>0</v>
      </c>
      <c r="G53" s="9" t="s">
        <v>410</v>
      </c>
    </row>
    <row r="54" spans="1:7" x14ac:dyDescent="0.25">
      <c r="A54" s="8">
        <v>52</v>
      </c>
      <c r="B54" s="1">
        <v>0</v>
      </c>
      <c r="C54" s="1" t="s">
        <v>57</v>
      </c>
      <c r="D54" s="1">
        <v>0</v>
      </c>
      <c r="E54" s="200">
        <v>348</v>
      </c>
      <c r="F54" s="1">
        <v>0</v>
      </c>
      <c r="G54" s="9" t="s">
        <v>411</v>
      </c>
    </row>
    <row r="55" spans="1:7" x14ac:dyDescent="0.25">
      <c r="A55" s="8">
        <v>53</v>
      </c>
      <c r="B55" s="1">
        <v>0</v>
      </c>
      <c r="C55" s="1" t="s">
        <v>58</v>
      </c>
      <c r="D55" s="1">
        <v>0</v>
      </c>
      <c r="E55" s="200">
        <v>2800</v>
      </c>
      <c r="F55" s="1">
        <v>0</v>
      </c>
      <c r="G55" s="9" t="s">
        <v>412</v>
      </c>
    </row>
    <row r="56" spans="1:7" x14ac:dyDescent="0.25">
      <c r="A56" s="8">
        <v>54</v>
      </c>
      <c r="B56" s="1">
        <v>0</v>
      </c>
      <c r="C56" s="1" t="s">
        <v>59</v>
      </c>
      <c r="D56" s="1">
        <v>0</v>
      </c>
      <c r="E56" s="200">
        <v>1400</v>
      </c>
      <c r="F56" s="1">
        <v>0</v>
      </c>
      <c r="G56" s="9" t="s">
        <v>413</v>
      </c>
    </row>
    <row r="57" spans="1:7" x14ac:dyDescent="0.25">
      <c r="A57" s="8">
        <v>55</v>
      </c>
      <c r="B57" s="1">
        <v>0</v>
      </c>
      <c r="C57" s="1" t="s">
        <v>60</v>
      </c>
      <c r="D57" s="1">
        <v>0</v>
      </c>
      <c r="E57" s="200">
        <v>609</v>
      </c>
      <c r="F57" s="1">
        <v>0</v>
      </c>
      <c r="G57" s="9" t="s">
        <v>414</v>
      </c>
    </row>
    <row r="58" spans="1:7" x14ac:dyDescent="0.25">
      <c r="A58" s="8">
        <v>56</v>
      </c>
      <c r="B58" s="1">
        <v>0</v>
      </c>
      <c r="C58" s="1" t="s">
        <v>61</v>
      </c>
      <c r="D58" s="1">
        <v>0</v>
      </c>
      <c r="E58" s="200">
        <v>609</v>
      </c>
      <c r="F58" s="1">
        <v>0</v>
      </c>
      <c r="G58" s="9" t="s">
        <v>415</v>
      </c>
    </row>
    <row r="59" spans="1:7" x14ac:dyDescent="0.25">
      <c r="A59" s="8">
        <v>57</v>
      </c>
      <c r="B59" s="1">
        <v>0</v>
      </c>
      <c r="C59" s="1" t="s">
        <v>62</v>
      </c>
      <c r="D59" s="1">
        <v>0</v>
      </c>
      <c r="E59" s="200">
        <v>290</v>
      </c>
      <c r="F59" s="1">
        <v>0</v>
      </c>
      <c r="G59" s="9" t="s">
        <v>416</v>
      </c>
    </row>
    <row r="60" spans="1:7" x14ac:dyDescent="0.25">
      <c r="A60" s="8">
        <v>58</v>
      </c>
      <c r="B60" s="1">
        <v>0</v>
      </c>
      <c r="C60" s="1" t="s">
        <v>63</v>
      </c>
      <c r="D60" s="1">
        <v>0</v>
      </c>
      <c r="E60" s="200">
        <v>2200</v>
      </c>
      <c r="F60" s="1">
        <v>0</v>
      </c>
      <c r="G60" s="9" t="s">
        <v>417</v>
      </c>
    </row>
    <row r="61" spans="1:7" x14ac:dyDescent="0.25">
      <c r="A61" s="8">
        <v>59</v>
      </c>
      <c r="B61" s="1">
        <v>0</v>
      </c>
      <c r="C61" s="1" t="s">
        <v>64</v>
      </c>
      <c r="D61" s="1">
        <v>0</v>
      </c>
      <c r="E61" s="200">
        <v>500</v>
      </c>
      <c r="F61" s="1">
        <v>0</v>
      </c>
      <c r="G61" s="9" t="s">
        <v>418</v>
      </c>
    </row>
    <row r="62" spans="1:7" x14ac:dyDescent="0.25">
      <c r="A62" s="8">
        <v>60</v>
      </c>
      <c r="B62" s="1">
        <v>0</v>
      </c>
      <c r="C62" s="1" t="s">
        <v>65</v>
      </c>
      <c r="D62" s="1">
        <v>0</v>
      </c>
      <c r="E62" s="200">
        <v>1100</v>
      </c>
      <c r="F62" s="1">
        <v>0</v>
      </c>
      <c r="G62" s="9" t="s">
        <v>419</v>
      </c>
    </row>
    <row r="63" spans="1:7" x14ac:dyDescent="0.25">
      <c r="A63" s="8">
        <v>61</v>
      </c>
      <c r="B63" s="1">
        <v>0</v>
      </c>
      <c r="C63" s="1"/>
      <c r="D63" s="1">
        <v>0</v>
      </c>
      <c r="E63" s="200"/>
      <c r="F63" s="1">
        <v>0</v>
      </c>
      <c r="G63" s="9"/>
    </row>
    <row r="64" spans="1:7" x14ac:dyDescent="0.25">
      <c r="A64" s="8">
        <v>62</v>
      </c>
      <c r="B64" s="1">
        <v>0</v>
      </c>
      <c r="C64" s="1" t="s">
        <v>67</v>
      </c>
      <c r="D64" s="1">
        <v>0</v>
      </c>
      <c r="E64" s="200">
        <v>500</v>
      </c>
      <c r="F64" s="1">
        <v>0</v>
      </c>
      <c r="G64" s="9" t="s">
        <v>421</v>
      </c>
    </row>
    <row r="65" spans="1:7" x14ac:dyDescent="0.25">
      <c r="A65" s="8">
        <v>63</v>
      </c>
      <c r="B65" s="1">
        <v>0</v>
      </c>
      <c r="C65" s="1" t="s">
        <v>68</v>
      </c>
      <c r="D65" s="1">
        <v>0</v>
      </c>
      <c r="E65" s="200">
        <v>350</v>
      </c>
      <c r="F65" s="1">
        <v>0</v>
      </c>
      <c r="G65" s="9" t="s">
        <v>422</v>
      </c>
    </row>
    <row r="66" spans="1:7" x14ac:dyDescent="0.25">
      <c r="A66" s="8">
        <v>64</v>
      </c>
      <c r="B66" s="1">
        <v>0</v>
      </c>
      <c r="C66" s="1" t="s">
        <v>69</v>
      </c>
      <c r="D66" s="1">
        <v>0</v>
      </c>
      <c r="E66" s="200">
        <v>600</v>
      </c>
      <c r="F66" s="1">
        <v>0</v>
      </c>
      <c r="G66" s="9" t="s">
        <v>423</v>
      </c>
    </row>
    <row r="67" spans="1:7" x14ac:dyDescent="0.25">
      <c r="A67" s="8">
        <v>65</v>
      </c>
      <c r="B67" s="1">
        <v>0</v>
      </c>
      <c r="C67" s="1"/>
      <c r="D67" s="1">
        <v>0</v>
      </c>
      <c r="E67" s="200"/>
      <c r="F67" s="1">
        <v>0</v>
      </c>
      <c r="G67" s="9"/>
    </row>
    <row r="68" spans="1:7" x14ac:dyDescent="0.25">
      <c r="A68" s="8">
        <v>66</v>
      </c>
      <c r="B68" s="1">
        <v>0</v>
      </c>
      <c r="C68" s="1" t="s">
        <v>71</v>
      </c>
      <c r="D68" s="1">
        <v>0</v>
      </c>
      <c r="E68" s="200">
        <v>1175</v>
      </c>
      <c r="F68" s="1">
        <v>0</v>
      </c>
      <c r="G68" s="9" t="s">
        <v>425</v>
      </c>
    </row>
    <row r="69" spans="1:7" x14ac:dyDescent="0.25">
      <c r="A69" s="8">
        <v>67</v>
      </c>
      <c r="B69" s="1">
        <v>0</v>
      </c>
      <c r="C69" s="1" t="s">
        <v>72</v>
      </c>
      <c r="D69" s="1">
        <v>0</v>
      </c>
      <c r="E69" s="200">
        <v>653</v>
      </c>
      <c r="F69" s="1">
        <v>0</v>
      </c>
      <c r="G69" s="9" t="s">
        <v>426</v>
      </c>
    </row>
    <row r="70" spans="1:7" x14ac:dyDescent="0.25">
      <c r="A70" s="8">
        <v>68</v>
      </c>
      <c r="B70" s="1">
        <v>0</v>
      </c>
      <c r="C70" s="1"/>
      <c r="D70" s="1">
        <v>0</v>
      </c>
      <c r="E70" s="200"/>
      <c r="F70" s="1">
        <v>0</v>
      </c>
      <c r="G70" s="9"/>
    </row>
    <row r="71" spans="1:7" x14ac:dyDescent="0.25">
      <c r="A71" s="8">
        <v>69</v>
      </c>
      <c r="B71" s="1">
        <v>0</v>
      </c>
      <c r="C71" s="1" t="s">
        <v>1187</v>
      </c>
      <c r="D71" s="1">
        <v>0</v>
      </c>
      <c r="E71" s="200">
        <v>145</v>
      </c>
      <c r="F71" s="1">
        <v>0</v>
      </c>
      <c r="G71" s="9" t="s">
        <v>437</v>
      </c>
    </row>
    <row r="72" spans="1:7" x14ac:dyDescent="0.25">
      <c r="A72" s="8">
        <v>70</v>
      </c>
      <c r="B72" s="1">
        <v>0</v>
      </c>
      <c r="C72" s="1" t="s">
        <v>1188</v>
      </c>
      <c r="D72" s="1">
        <v>0</v>
      </c>
      <c r="E72" s="200">
        <v>210</v>
      </c>
      <c r="F72" s="1">
        <v>0</v>
      </c>
      <c r="G72" s="9" t="s">
        <v>1166</v>
      </c>
    </row>
    <row r="73" spans="1:7" x14ac:dyDescent="0.25">
      <c r="A73" s="8">
        <v>71</v>
      </c>
      <c r="B73" s="1">
        <v>0</v>
      </c>
      <c r="C73" s="1" t="s">
        <v>1205</v>
      </c>
      <c r="D73" s="1">
        <v>0</v>
      </c>
      <c r="E73" s="200">
        <v>75</v>
      </c>
      <c r="F73" s="1">
        <v>0</v>
      </c>
      <c r="G73" s="9" t="s">
        <v>430</v>
      </c>
    </row>
    <row r="74" spans="1:7" x14ac:dyDescent="0.25">
      <c r="A74" s="8">
        <v>72</v>
      </c>
      <c r="B74" s="1">
        <v>0</v>
      </c>
      <c r="C74" s="1" t="s">
        <v>77</v>
      </c>
      <c r="D74" s="1">
        <v>0</v>
      </c>
      <c r="E74" s="200">
        <v>218</v>
      </c>
      <c r="F74" s="1">
        <v>0</v>
      </c>
      <c r="G74" s="9" t="s">
        <v>431</v>
      </c>
    </row>
    <row r="75" spans="1:7" x14ac:dyDescent="0.25">
      <c r="A75" s="8">
        <v>73</v>
      </c>
      <c r="B75" s="1">
        <v>0</v>
      </c>
      <c r="C75" s="1" t="s">
        <v>78</v>
      </c>
      <c r="D75" s="1">
        <v>0</v>
      </c>
      <c r="E75" s="200">
        <v>580</v>
      </c>
      <c r="F75" s="1">
        <v>0</v>
      </c>
      <c r="G75" s="9" t="s">
        <v>432</v>
      </c>
    </row>
    <row r="76" spans="1:7" x14ac:dyDescent="0.25">
      <c r="A76" s="8">
        <v>74</v>
      </c>
      <c r="B76" s="1">
        <v>0</v>
      </c>
      <c r="C76" s="1" t="s">
        <v>1189</v>
      </c>
      <c r="D76" s="1">
        <v>0</v>
      </c>
      <c r="E76" s="200">
        <v>1250</v>
      </c>
      <c r="F76" s="1">
        <v>0</v>
      </c>
      <c r="G76" s="9" t="s">
        <v>433</v>
      </c>
    </row>
    <row r="77" spans="1:7" x14ac:dyDescent="0.25">
      <c r="A77" s="8">
        <v>75</v>
      </c>
      <c r="B77" s="1">
        <v>0</v>
      </c>
      <c r="C77" s="1" t="s">
        <v>1190</v>
      </c>
      <c r="D77" s="1">
        <v>0</v>
      </c>
      <c r="E77" s="200">
        <v>630</v>
      </c>
      <c r="F77" s="1">
        <v>0</v>
      </c>
      <c r="G77" s="9" t="s">
        <v>1144</v>
      </c>
    </row>
    <row r="78" spans="1:7" x14ac:dyDescent="0.25">
      <c r="A78" s="8">
        <v>76</v>
      </c>
      <c r="B78" s="1">
        <v>0</v>
      </c>
      <c r="C78" s="1" t="s">
        <v>81</v>
      </c>
      <c r="D78" s="1">
        <v>0</v>
      </c>
      <c r="E78" s="200">
        <v>131</v>
      </c>
      <c r="F78" s="1">
        <v>0</v>
      </c>
      <c r="G78" s="9" t="s">
        <v>435</v>
      </c>
    </row>
    <row r="79" spans="1:7" x14ac:dyDescent="0.25">
      <c r="A79" s="8">
        <v>77</v>
      </c>
      <c r="B79" s="1">
        <v>0</v>
      </c>
      <c r="C79" s="1" t="s">
        <v>82</v>
      </c>
      <c r="D79" s="1">
        <v>0</v>
      </c>
      <c r="E79" s="200">
        <v>73</v>
      </c>
      <c r="F79" s="1">
        <v>0</v>
      </c>
      <c r="G79" s="9" t="s">
        <v>436</v>
      </c>
    </row>
    <row r="80" spans="1:7" x14ac:dyDescent="0.25">
      <c r="A80" s="8">
        <v>78</v>
      </c>
      <c r="B80" s="1">
        <v>0</v>
      </c>
      <c r="C80" s="1" t="s">
        <v>1191</v>
      </c>
      <c r="D80" s="1">
        <v>0</v>
      </c>
      <c r="E80" s="200">
        <v>1247</v>
      </c>
      <c r="F80" s="1">
        <v>0</v>
      </c>
      <c r="G80" s="9" t="s">
        <v>437</v>
      </c>
    </row>
    <row r="81" spans="1:7" x14ac:dyDescent="0.25">
      <c r="A81" s="8">
        <v>79</v>
      </c>
      <c r="B81" s="1">
        <v>0</v>
      </c>
      <c r="C81" s="1"/>
      <c r="D81" s="1">
        <v>0</v>
      </c>
      <c r="E81" s="200"/>
      <c r="F81" s="1">
        <v>0</v>
      </c>
      <c r="G81" s="9"/>
    </row>
    <row r="82" spans="1:7" x14ac:dyDescent="0.25">
      <c r="A82" s="8">
        <v>80</v>
      </c>
      <c r="B82" s="1">
        <v>0</v>
      </c>
      <c r="C82" s="1" t="s">
        <v>1192</v>
      </c>
      <c r="D82" s="1">
        <v>0</v>
      </c>
      <c r="E82" s="200">
        <v>150</v>
      </c>
      <c r="F82" s="1">
        <v>0</v>
      </c>
      <c r="G82" s="9" t="s">
        <v>439</v>
      </c>
    </row>
    <row r="83" spans="1:7" x14ac:dyDescent="0.25">
      <c r="A83" s="8">
        <v>81</v>
      </c>
      <c r="B83" s="1">
        <v>0</v>
      </c>
      <c r="C83" s="1" t="s">
        <v>86</v>
      </c>
      <c r="D83" s="1">
        <v>0</v>
      </c>
      <c r="E83" s="200">
        <v>2500</v>
      </c>
      <c r="F83" s="1">
        <v>0</v>
      </c>
      <c r="G83" s="9" t="s">
        <v>440</v>
      </c>
    </row>
    <row r="84" spans="1:7" x14ac:dyDescent="0.25">
      <c r="A84" s="8">
        <v>82</v>
      </c>
      <c r="B84" s="1">
        <v>0</v>
      </c>
      <c r="C84" s="1" t="s">
        <v>87</v>
      </c>
      <c r="D84" s="1">
        <v>0</v>
      </c>
      <c r="E84" s="200">
        <v>415</v>
      </c>
      <c r="F84" s="1">
        <v>0</v>
      </c>
      <c r="G84" s="9" t="s">
        <v>441</v>
      </c>
    </row>
    <row r="85" spans="1:7" x14ac:dyDescent="0.25">
      <c r="A85" s="8">
        <v>83</v>
      </c>
      <c r="B85" s="1">
        <v>0</v>
      </c>
      <c r="C85" s="1" t="s">
        <v>1193</v>
      </c>
      <c r="D85" s="1">
        <v>0</v>
      </c>
      <c r="E85" s="200">
        <v>435</v>
      </c>
      <c r="F85" s="1">
        <v>0</v>
      </c>
      <c r="G85" s="9" t="s">
        <v>442</v>
      </c>
    </row>
    <row r="86" spans="1:7" x14ac:dyDescent="0.25">
      <c r="A86" s="8">
        <v>84</v>
      </c>
      <c r="B86" s="1">
        <v>0</v>
      </c>
      <c r="C86" s="1" t="s">
        <v>89</v>
      </c>
      <c r="D86" s="1">
        <v>0</v>
      </c>
      <c r="E86" s="200">
        <v>50</v>
      </c>
      <c r="F86" s="1">
        <v>0</v>
      </c>
      <c r="G86" s="9" t="s">
        <v>443</v>
      </c>
    </row>
    <row r="87" spans="1:7" x14ac:dyDescent="0.25">
      <c r="A87" s="8">
        <v>85</v>
      </c>
      <c r="B87" s="1">
        <v>0</v>
      </c>
      <c r="C87" s="1" t="s">
        <v>90</v>
      </c>
      <c r="D87" s="1">
        <v>0</v>
      </c>
      <c r="E87" s="200">
        <v>90</v>
      </c>
      <c r="F87" s="1">
        <v>0</v>
      </c>
      <c r="G87" s="9" t="s">
        <v>444</v>
      </c>
    </row>
    <row r="88" spans="1:7" x14ac:dyDescent="0.25">
      <c r="A88" s="8">
        <v>86</v>
      </c>
      <c r="B88" s="1">
        <v>0</v>
      </c>
      <c r="C88" s="1"/>
      <c r="D88" s="1">
        <v>0</v>
      </c>
      <c r="E88" s="200"/>
      <c r="F88" s="1"/>
      <c r="G88" s="9"/>
    </row>
    <row r="89" spans="1:7" x14ac:dyDescent="0.25">
      <c r="A89" s="8">
        <v>87</v>
      </c>
      <c r="B89" s="1">
        <v>0</v>
      </c>
      <c r="C89" s="1"/>
      <c r="D89" s="1">
        <v>0</v>
      </c>
      <c r="E89" s="200"/>
      <c r="F89" s="1"/>
      <c r="G89" s="9"/>
    </row>
    <row r="90" spans="1:7" x14ac:dyDescent="0.25">
      <c r="A90" s="8">
        <v>88</v>
      </c>
      <c r="B90" s="1">
        <v>0</v>
      </c>
      <c r="C90" s="1"/>
      <c r="D90" s="1">
        <v>0</v>
      </c>
      <c r="E90" s="200"/>
      <c r="F90" s="1"/>
      <c r="G90" s="9"/>
    </row>
    <row r="91" spans="1:7" x14ac:dyDescent="0.25">
      <c r="A91" s="8">
        <v>89</v>
      </c>
      <c r="B91" s="1">
        <v>0</v>
      </c>
      <c r="C91" s="1"/>
      <c r="D91" s="1">
        <v>0</v>
      </c>
      <c r="E91" s="200"/>
      <c r="F91" s="1"/>
      <c r="G91" s="9"/>
    </row>
    <row r="92" spans="1:7" x14ac:dyDescent="0.25">
      <c r="A92" s="8">
        <v>90</v>
      </c>
      <c r="B92" s="1">
        <v>0</v>
      </c>
      <c r="C92" s="1"/>
      <c r="D92" s="1">
        <v>0</v>
      </c>
      <c r="E92" s="200"/>
      <c r="F92" s="1"/>
      <c r="G92" s="9"/>
    </row>
    <row r="93" spans="1:7" x14ac:dyDescent="0.25">
      <c r="A93" s="8">
        <v>91</v>
      </c>
      <c r="B93" s="1">
        <v>0</v>
      </c>
      <c r="C93" s="1"/>
      <c r="D93" s="1">
        <v>0</v>
      </c>
      <c r="E93" s="200"/>
      <c r="F93" s="1"/>
      <c r="G93" s="9"/>
    </row>
    <row r="94" spans="1:7" x14ac:dyDescent="0.25">
      <c r="A94" s="8">
        <v>92</v>
      </c>
      <c r="B94" s="1">
        <v>0</v>
      </c>
      <c r="C94" s="1"/>
      <c r="D94" s="1">
        <v>0</v>
      </c>
      <c r="E94" s="200"/>
      <c r="F94" s="1"/>
      <c r="G94" s="9"/>
    </row>
    <row r="95" spans="1:7" x14ac:dyDescent="0.25">
      <c r="A95" s="8">
        <v>93</v>
      </c>
      <c r="B95" s="1">
        <v>0</v>
      </c>
      <c r="C95" s="1"/>
      <c r="D95" s="1">
        <v>0</v>
      </c>
      <c r="E95" s="200"/>
      <c r="F95" s="1"/>
      <c r="G95" s="9"/>
    </row>
    <row r="96" spans="1:7" x14ac:dyDescent="0.25">
      <c r="A96" s="8">
        <v>94</v>
      </c>
      <c r="B96" s="1">
        <v>0</v>
      </c>
      <c r="C96" s="1"/>
      <c r="D96" s="1">
        <v>0</v>
      </c>
      <c r="E96" s="200"/>
      <c r="F96" s="1"/>
      <c r="G96" s="9"/>
    </row>
    <row r="97" spans="1:7" x14ac:dyDescent="0.25">
      <c r="A97" s="8">
        <v>95</v>
      </c>
      <c r="B97" s="1">
        <v>0</v>
      </c>
      <c r="C97" s="1"/>
      <c r="D97" s="1">
        <v>0</v>
      </c>
      <c r="E97" s="200"/>
      <c r="F97" s="1"/>
      <c r="G97" s="9"/>
    </row>
    <row r="98" spans="1:7" x14ac:dyDescent="0.25">
      <c r="A98" s="8">
        <v>96</v>
      </c>
      <c r="B98" s="1">
        <v>0</v>
      </c>
      <c r="C98" s="1"/>
      <c r="D98" s="1">
        <v>0</v>
      </c>
      <c r="E98" s="200"/>
      <c r="F98" s="1"/>
      <c r="G98" s="9"/>
    </row>
    <row r="99" spans="1:7" x14ac:dyDescent="0.25">
      <c r="A99" s="8">
        <v>97</v>
      </c>
      <c r="B99" s="1">
        <v>0</v>
      </c>
      <c r="C99" s="1" t="s">
        <v>101</v>
      </c>
      <c r="D99" s="1">
        <v>0</v>
      </c>
      <c r="E99" s="200">
        <v>75</v>
      </c>
      <c r="F99" s="1">
        <v>0</v>
      </c>
      <c r="G99" s="9" t="s">
        <v>456</v>
      </c>
    </row>
    <row r="100" spans="1:7" x14ac:dyDescent="0.25">
      <c r="A100" s="8">
        <v>98</v>
      </c>
      <c r="B100" s="1">
        <v>0</v>
      </c>
      <c r="C100" s="1" t="s">
        <v>102</v>
      </c>
      <c r="D100" s="1">
        <v>0</v>
      </c>
      <c r="E100" s="200">
        <v>150</v>
      </c>
      <c r="F100" s="1">
        <v>0</v>
      </c>
      <c r="G100" s="9" t="s">
        <v>457</v>
      </c>
    </row>
    <row r="101" spans="1:7" x14ac:dyDescent="0.25">
      <c r="A101" s="8">
        <v>99</v>
      </c>
      <c r="B101" s="1">
        <v>0</v>
      </c>
      <c r="C101" s="1" t="s">
        <v>103</v>
      </c>
      <c r="D101" s="1">
        <v>0</v>
      </c>
      <c r="E101" s="200">
        <v>150</v>
      </c>
      <c r="F101" s="1">
        <v>0</v>
      </c>
      <c r="G101" s="9" t="s">
        <v>458</v>
      </c>
    </row>
    <row r="102" spans="1:7" x14ac:dyDescent="0.25">
      <c r="A102" s="8">
        <v>100</v>
      </c>
      <c r="B102" s="1">
        <v>0</v>
      </c>
      <c r="C102" s="1"/>
      <c r="D102" s="1"/>
      <c r="E102" s="200"/>
      <c r="F102" s="1"/>
      <c r="G102" s="9"/>
    </row>
    <row r="103" spans="1:7" x14ac:dyDescent="0.25">
      <c r="A103" s="8">
        <v>101</v>
      </c>
      <c r="B103" s="1">
        <v>0</v>
      </c>
      <c r="C103" s="1" t="s">
        <v>105</v>
      </c>
      <c r="D103" s="1">
        <v>0</v>
      </c>
      <c r="E103" s="200">
        <v>100</v>
      </c>
      <c r="F103" s="1">
        <v>0</v>
      </c>
      <c r="G103" s="9" t="s">
        <v>460</v>
      </c>
    </row>
    <row r="104" spans="1:7" x14ac:dyDescent="0.25">
      <c r="A104" s="8">
        <v>102</v>
      </c>
      <c r="B104" s="1">
        <v>0</v>
      </c>
      <c r="C104" s="1" t="s">
        <v>1195</v>
      </c>
      <c r="D104" s="1">
        <v>0</v>
      </c>
      <c r="E104" s="200">
        <v>1450</v>
      </c>
      <c r="F104" s="1">
        <v>0</v>
      </c>
      <c r="G104" s="9" t="s">
        <v>461</v>
      </c>
    </row>
    <row r="105" spans="1:7" x14ac:dyDescent="0.25">
      <c r="A105" s="8">
        <v>103</v>
      </c>
      <c r="B105" s="1">
        <v>0</v>
      </c>
      <c r="C105" s="1"/>
      <c r="D105" s="1"/>
      <c r="E105" s="200"/>
      <c r="F105" s="1"/>
      <c r="G105" s="9"/>
    </row>
    <row r="106" spans="1:7" x14ac:dyDescent="0.25">
      <c r="A106" s="8">
        <v>104</v>
      </c>
      <c r="B106" s="1">
        <v>0</v>
      </c>
      <c r="C106" s="1" t="s">
        <v>1194</v>
      </c>
      <c r="D106" s="1">
        <v>0</v>
      </c>
      <c r="E106" s="200">
        <v>1850</v>
      </c>
      <c r="F106" s="1">
        <v>0</v>
      </c>
      <c r="G106" s="9" t="s">
        <v>463</v>
      </c>
    </row>
    <row r="107" spans="1:7" x14ac:dyDescent="0.25">
      <c r="A107" s="8">
        <v>105</v>
      </c>
      <c r="B107" s="1">
        <v>0</v>
      </c>
      <c r="C107" s="1" t="s">
        <v>1212</v>
      </c>
      <c r="D107" s="1">
        <v>0</v>
      </c>
      <c r="E107" s="3">
        <v>580</v>
      </c>
      <c r="F107" s="1">
        <v>0</v>
      </c>
      <c r="G107" s="9" t="s">
        <v>464</v>
      </c>
    </row>
    <row r="108" spans="1:7" x14ac:dyDescent="0.25">
      <c r="A108" s="8">
        <v>106</v>
      </c>
      <c r="B108" s="1">
        <v>0</v>
      </c>
      <c r="C108" s="1" t="s">
        <v>1196</v>
      </c>
      <c r="D108" s="1">
        <v>0</v>
      </c>
      <c r="E108" s="200">
        <v>2350</v>
      </c>
      <c r="F108" s="1">
        <v>0</v>
      </c>
      <c r="G108" s="9" t="s">
        <v>465</v>
      </c>
    </row>
    <row r="109" spans="1:7" x14ac:dyDescent="0.25">
      <c r="A109" s="8">
        <v>107</v>
      </c>
      <c r="B109" s="1">
        <v>0</v>
      </c>
      <c r="C109" s="1"/>
      <c r="D109" s="1"/>
      <c r="E109" s="200"/>
      <c r="F109" s="1"/>
      <c r="G109" s="9"/>
    </row>
    <row r="110" spans="1:7" x14ac:dyDescent="0.25">
      <c r="A110" s="8">
        <v>108</v>
      </c>
      <c r="B110" s="1">
        <v>0</v>
      </c>
      <c r="C110" s="1"/>
      <c r="D110" s="1"/>
      <c r="E110" s="200"/>
      <c r="F110" s="1"/>
      <c r="G110" s="9"/>
    </row>
    <row r="111" spans="1:7" x14ac:dyDescent="0.25">
      <c r="A111" s="8">
        <v>109</v>
      </c>
      <c r="B111" s="1">
        <v>0</v>
      </c>
      <c r="C111" s="1"/>
      <c r="D111" s="1"/>
      <c r="E111" s="200"/>
      <c r="F111" s="1"/>
      <c r="G111" s="9"/>
    </row>
    <row r="112" spans="1:7" x14ac:dyDescent="0.25">
      <c r="A112" s="8">
        <v>110</v>
      </c>
      <c r="B112" s="1">
        <v>0</v>
      </c>
      <c r="C112" s="1" t="s">
        <v>114</v>
      </c>
      <c r="D112" s="1">
        <v>0</v>
      </c>
      <c r="E112" s="200">
        <v>200</v>
      </c>
      <c r="F112" s="1">
        <v>0</v>
      </c>
      <c r="G112" s="9" t="s">
        <v>469</v>
      </c>
    </row>
    <row r="113" spans="1:7" x14ac:dyDescent="0.25">
      <c r="A113" s="8">
        <v>111</v>
      </c>
      <c r="B113" s="1">
        <v>0</v>
      </c>
      <c r="C113" s="1" t="s">
        <v>115</v>
      </c>
      <c r="D113" s="1">
        <v>0</v>
      </c>
      <c r="E113" s="200">
        <v>75</v>
      </c>
      <c r="F113" s="1">
        <v>0</v>
      </c>
      <c r="G113" s="9" t="s">
        <v>470</v>
      </c>
    </row>
    <row r="114" spans="1:7" x14ac:dyDescent="0.25">
      <c r="A114" s="8">
        <v>112</v>
      </c>
      <c r="B114" s="1">
        <v>0</v>
      </c>
      <c r="C114" s="1" t="s">
        <v>116</v>
      </c>
      <c r="D114" s="1">
        <v>0</v>
      </c>
      <c r="E114" s="3">
        <v>145</v>
      </c>
      <c r="F114" s="1">
        <v>0</v>
      </c>
      <c r="G114" s="9" t="s">
        <v>471</v>
      </c>
    </row>
    <row r="115" spans="1:7" x14ac:dyDescent="0.25">
      <c r="A115" s="8">
        <v>113</v>
      </c>
      <c r="B115" s="1">
        <v>0</v>
      </c>
      <c r="C115" s="1" t="s">
        <v>117</v>
      </c>
      <c r="D115" s="1">
        <v>0</v>
      </c>
      <c r="E115" s="200">
        <v>160</v>
      </c>
      <c r="F115" s="1">
        <v>0</v>
      </c>
      <c r="G115" s="9" t="s">
        <v>472</v>
      </c>
    </row>
    <row r="116" spans="1:7" x14ac:dyDescent="0.25">
      <c r="A116" s="8">
        <v>114</v>
      </c>
      <c r="B116" s="1">
        <v>0</v>
      </c>
      <c r="C116" s="1" t="s">
        <v>118</v>
      </c>
      <c r="D116" s="1">
        <v>0</v>
      </c>
      <c r="E116" s="200">
        <v>75</v>
      </c>
      <c r="F116" s="1">
        <v>0</v>
      </c>
      <c r="G116" s="9" t="s">
        <v>473</v>
      </c>
    </row>
    <row r="117" spans="1:7" x14ac:dyDescent="0.25">
      <c r="A117" s="8">
        <v>115</v>
      </c>
      <c r="B117" s="1">
        <v>0</v>
      </c>
      <c r="C117" s="1" t="s">
        <v>119</v>
      </c>
      <c r="D117" s="1">
        <v>0</v>
      </c>
      <c r="E117" s="200">
        <v>75</v>
      </c>
      <c r="F117" s="1">
        <v>0</v>
      </c>
      <c r="G117" s="9" t="s">
        <v>474</v>
      </c>
    </row>
    <row r="118" spans="1:7" x14ac:dyDescent="0.25">
      <c r="A118" s="8">
        <v>116</v>
      </c>
      <c r="B118" s="1">
        <v>0</v>
      </c>
      <c r="C118" s="1" t="s">
        <v>120</v>
      </c>
      <c r="D118" s="1">
        <v>0</v>
      </c>
      <c r="E118" s="200">
        <v>1080</v>
      </c>
      <c r="F118" s="1">
        <v>0</v>
      </c>
      <c r="G118" s="9" t="s">
        <v>475</v>
      </c>
    </row>
    <row r="119" spans="1:7" x14ac:dyDescent="0.25">
      <c r="A119" s="8">
        <v>117</v>
      </c>
      <c r="B119" s="1">
        <v>0</v>
      </c>
      <c r="C119" s="1" t="s">
        <v>121</v>
      </c>
      <c r="D119" s="1">
        <v>0</v>
      </c>
      <c r="E119" s="200">
        <v>1200</v>
      </c>
      <c r="F119" s="1">
        <v>0</v>
      </c>
      <c r="G119" s="9" t="s">
        <v>476</v>
      </c>
    </row>
    <row r="120" spans="1:7" x14ac:dyDescent="0.25">
      <c r="A120" s="8">
        <v>118</v>
      </c>
      <c r="B120" s="1">
        <v>0</v>
      </c>
      <c r="C120" s="1" t="s">
        <v>122</v>
      </c>
      <c r="D120" s="1">
        <v>0</v>
      </c>
      <c r="E120" s="200">
        <v>1595</v>
      </c>
      <c r="F120" s="1">
        <v>0</v>
      </c>
      <c r="G120" s="9" t="s">
        <v>477</v>
      </c>
    </row>
    <row r="121" spans="1:7" x14ac:dyDescent="0.25">
      <c r="A121" s="8">
        <v>119</v>
      </c>
      <c r="B121" s="1">
        <v>0</v>
      </c>
      <c r="C121" s="1"/>
      <c r="D121" s="1"/>
      <c r="E121" s="200"/>
      <c r="F121" s="1"/>
      <c r="G121" s="9"/>
    </row>
    <row r="122" spans="1:7" x14ac:dyDescent="0.25">
      <c r="A122" s="8">
        <v>120</v>
      </c>
      <c r="B122" s="1">
        <v>0</v>
      </c>
      <c r="C122" s="1"/>
      <c r="D122" s="1"/>
      <c r="E122" s="200"/>
      <c r="F122" s="1"/>
      <c r="G122" s="9"/>
    </row>
    <row r="123" spans="1:7" x14ac:dyDescent="0.25">
      <c r="A123" s="8">
        <v>121</v>
      </c>
      <c r="B123" s="1">
        <v>0</v>
      </c>
      <c r="C123" s="1"/>
      <c r="D123" s="1"/>
      <c r="E123" s="200"/>
      <c r="F123" s="1"/>
      <c r="G123" s="9"/>
    </row>
    <row r="124" spans="1:7" x14ac:dyDescent="0.25">
      <c r="A124" s="8">
        <v>122</v>
      </c>
      <c r="B124" s="1">
        <v>0</v>
      </c>
      <c r="C124" s="1" t="s">
        <v>1213</v>
      </c>
      <c r="D124" s="1"/>
      <c r="E124" s="200">
        <v>600</v>
      </c>
      <c r="F124" s="1"/>
      <c r="G124" s="9" t="s">
        <v>1208</v>
      </c>
    </row>
    <row r="125" spans="1:7" x14ac:dyDescent="0.25">
      <c r="A125" s="8">
        <v>123</v>
      </c>
      <c r="B125" s="1">
        <v>0</v>
      </c>
      <c r="C125" s="1" t="s">
        <v>1198</v>
      </c>
      <c r="D125" s="1">
        <v>0</v>
      </c>
      <c r="E125" s="200">
        <v>150</v>
      </c>
      <c r="F125" s="1">
        <v>0</v>
      </c>
      <c r="G125" s="9" t="s">
        <v>1182</v>
      </c>
    </row>
    <row r="126" spans="1:7" x14ac:dyDescent="0.25">
      <c r="A126" s="8">
        <v>124</v>
      </c>
      <c r="B126" s="1">
        <v>0</v>
      </c>
      <c r="C126" s="1" t="s">
        <v>1197</v>
      </c>
      <c r="D126" s="1">
        <v>0</v>
      </c>
      <c r="E126" s="200">
        <v>330</v>
      </c>
      <c r="F126" s="1">
        <v>0</v>
      </c>
      <c r="G126" s="9" t="s">
        <v>483</v>
      </c>
    </row>
    <row r="127" spans="1:7" x14ac:dyDescent="0.25">
      <c r="A127" s="8">
        <v>125</v>
      </c>
      <c r="B127" s="1">
        <v>0</v>
      </c>
      <c r="C127" s="1" t="s">
        <v>1199</v>
      </c>
      <c r="D127" s="1">
        <v>0</v>
      </c>
      <c r="E127" s="200">
        <v>725</v>
      </c>
      <c r="F127" s="1">
        <v>0</v>
      </c>
      <c r="G127" s="9" t="s">
        <v>484</v>
      </c>
    </row>
    <row r="128" spans="1:7" x14ac:dyDescent="0.25">
      <c r="A128" s="8">
        <v>126</v>
      </c>
      <c r="B128" s="1">
        <v>0</v>
      </c>
      <c r="C128" s="1" t="s">
        <v>130</v>
      </c>
      <c r="D128" s="1">
        <v>0</v>
      </c>
      <c r="E128" s="200">
        <v>522</v>
      </c>
      <c r="F128" s="1">
        <v>0</v>
      </c>
      <c r="G128" s="9" t="s">
        <v>485</v>
      </c>
    </row>
    <row r="129" spans="1:7" x14ac:dyDescent="0.25">
      <c r="A129" s="8">
        <v>127</v>
      </c>
      <c r="B129" s="1">
        <v>0</v>
      </c>
      <c r="C129" s="1" t="s">
        <v>131</v>
      </c>
      <c r="D129" s="1">
        <v>0</v>
      </c>
      <c r="E129" s="200">
        <v>58</v>
      </c>
      <c r="F129" s="1">
        <v>0</v>
      </c>
      <c r="G129" s="9" t="s">
        <v>486</v>
      </c>
    </row>
    <row r="130" spans="1:7" x14ac:dyDescent="0.25">
      <c r="A130" s="8">
        <v>128</v>
      </c>
      <c r="B130" s="1">
        <v>0</v>
      </c>
      <c r="C130" s="1" t="s">
        <v>132</v>
      </c>
      <c r="D130" s="1">
        <v>0</v>
      </c>
      <c r="E130" s="200">
        <v>131</v>
      </c>
      <c r="F130" s="1">
        <v>0</v>
      </c>
      <c r="G130" s="9" t="s">
        <v>487</v>
      </c>
    </row>
    <row r="131" spans="1:7" x14ac:dyDescent="0.25">
      <c r="A131" s="8">
        <v>129</v>
      </c>
      <c r="B131" s="1">
        <v>0</v>
      </c>
      <c r="C131" s="1" t="s">
        <v>1200</v>
      </c>
      <c r="D131" s="1">
        <v>0</v>
      </c>
      <c r="E131" s="200">
        <v>400</v>
      </c>
      <c r="F131" s="1">
        <v>0</v>
      </c>
      <c r="G131" s="9" t="s">
        <v>488</v>
      </c>
    </row>
    <row r="132" spans="1:7" x14ac:dyDescent="0.25">
      <c r="A132" s="8">
        <v>130</v>
      </c>
      <c r="B132" s="1">
        <v>0</v>
      </c>
      <c r="C132" s="1" t="s">
        <v>1201</v>
      </c>
      <c r="D132" s="1">
        <v>0</v>
      </c>
      <c r="E132" s="200">
        <v>650</v>
      </c>
      <c r="F132" s="1">
        <v>0</v>
      </c>
      <c r="G132" s="9" t="s">
        <v>489</v>
      </c>
    </row>
    <row r="133" spans="1:7" x14ac:dyDescent="0.25">
      <c r="A133" s="8">
        <v>131</v>
      </c>
      <c r="B133" s="1">
        <v>0</v>
      </c>
      <c r="C133" s="1" t="s">
        <v>135</v>
      </c>
      <c r="D133" s="1">
        <v>0</v>
      </c>
      <c r="E133" s="200">
        <v>116</v>
      </c>
      <c r="F133" s="1">
        <v>0</v>
      </c>
      <c r="G133" s="9" t="s">
        <v>490</v>
      </c>
    </row>
    <row r="134" spans="1:7" x14ac:dyDescent="0.25">
      <c r="A134" s="8">
        <v>132</v>
      </c>
      <c r="B134" s="1">
        <v>0</v>
      </c>
      <c r="C134" s="1" t="s">
        <v>136</v>
      </c>
      <c r="D134" s="1">
        <v>0</v>
      </c>
      <c r="E134" s="200">
        <v>1160</v>
      </c>
      <c r="F134" s="1">
        <v>0</v>
      </c>
      <c r="G134" s="9" t="s">
        <v>491</v>
      </c>
    </row>
    <row r="135" spans="1:7" x14ac:dyDescent="0.25">
      <c r="A135" s="8">
        <v>133</v>
      </c>
      <c r="B135" s="1">
        <v>0</v>
      </c>
      <c r="C135" s="1" t="s">
        <v>137</v>
      </c>
      <c r="D135" s="1">
        <v>0</v>
      </c>
      <c r="E135" s="200">
        <v>300</v>
      </c>
      <c r="F135" s="1">
        <v>0</v>
      </c>
      <c r="G135" s="9" t="s">
        <v>492</v>
      </c>
    </row>
    <row r="136" spans="1:7" x14ac:dyDescent="0.25">
      <c r="A136" s="8">
        <v>134</v>
      </c>
      <c r="B136" s="1">
        <v>0</v>
      </c>
      <c r="C136" s="1" t="s">
        <v>138</v>
      </c>
      <c r="D136" s="1">
        <v>0</v>
      </c>
      <c r="E136" s="200">
        <v>300</v>
      </c>
      <c r="F136" s="1">
        <v>0</v>
      </c>
      <c r="G136" s="9" t="s">
        <v>493</v>
      </c>
    </row>
    <row r="137" spans="1:7" x14ac:dyDescent="0.25">
      <c r="A137" s="8">
        <v>135</v>
      </c>
      <c r="B137" s="1">
        <v>0</v>
      </c>
      <c r="C137" s="1"/>
      <c r="D137" s="1"/>
      <c r="E137" s="200"/>
      <c r="F137" s="1"/>
      <c r="G137" s="9"/>
    </row>
    <row r="138" spans="1:7" x14ac:dyDescent="0.25">
      <c r="A138" s="8">
        <v>136</v>
      </c>
      <c r="B138" s="1">
        <v>0</v>
      </c>
      <c r="C138" s="1" t="s">
        <v>1202</v>
      </c>
      <c r="D138" s="1">
        <v>0</v>
      </c>
      <c r="E138" s="200">
        <v>2500</v>
      </c>
      <c r="F138" s="1">
        <v>0</v>
      </c>
      <c r="G138" s="9" t="s">
        <v>495</v>
      </c>
    </row>
    <row r="139" spans="1:7" x14ac:dyDescent="0.25">
      <c r="A139" s="8">
        <v>137</v>
      </c>
      <c r="B139" s="1">
        <v>0</v>
      </c>
      <c r="C139" s="1" t="s">
        <v>1203</v>
      </c>
      <c r="D139" s="1">
        <v>0</v>
      </c>
      <c r="E139" s="200">
        <v>200</v>
      </c>
      <c r="F139" s="1">
        <v>0</v>
      </c>
      <c r="G139" s="9" t="s">
        <v>1180</v>
      </c>
    </row>
    <row r="140" spans="1:7" x14ac:dyDescent="0.25">
      <c r="A140" s="8">
        <v>138</v>
      </c>
      <c r="B140" s="1">
        <v>0</v>
      </c>
      <c r="C140" s="1" t="s">
        <v>142</v>
      </c>
      <c r="D140" s="1">
        <v>0</v>
      </c>
      <c r="E140" s="200">
        <v>435</v>
      </c>
      <c r="F140" s="1">
        <v>0</v>
      </c>
      <c r="G140" s="9" t="s">
        <v>497</v>
      </c>
    </row>
    <row r="141" spans="1:7" x14ac:dyDescent="0.25">
      <c r="A141" s="8">
        <v>139</v>
      </c>
      <c r="B141" s="1">
        <v>0</v>
      </c>
      <c r="C141" s="1" t="s">
        <v>143</v>
      </c>
      <c r="D141" s="1">
        <v>0</v>
      </c>
      <c r="E141" s="200">
        <v>725</v>
      </c>
      <c r="F141" s="1">
        <v>0</v>
      </c>
      <c r="G141" s="9" t="s">
        <v>498</v>
      </c>
    </row>
    <row r="142" spans="1:7" x14ac:dyDescent="0.25">
      <c r="A142" s="8">
        <v>140</v>
      </c>
      <c r="B142" s="1">
        <v>0</v>
      </c>
      <c r="C142" s="1" t="s">
        <v>144</v>
      </c>
      <c r="D142" s="1">
        <v>0</v>
      </c>
      <c r="E142" s="200">
        <v>508</v>
      </c>
      <c r="F142" s="1">
        <v>0</v>
      </c>
      <c r="G142" s="9" t="s">
        <v>499</v>
      </c>
    </row>
    <row r="143" spans="1:7" x14ac:dyDescent="0.25">
      <c r="A143" s="8">
        <v>141</v>
      </c>
      <c r="B143" s="1">
        <v>0</v>
      </c>
      <c r="C143" s="1" t="s">
        <v>145</v>
      </c>
      <c r="D143" s="1">
        <v>0</v>
      </c>
      <c r="E143" s="200">
        <v>75</v>
      </c>
      <c r="F143" s="1">
        <v>0</v>
      </c>
      <c r="G143" s="9" t="s">
        <v>500</v>
      </c>
    </row>
    <row r="144" spans="1:7" x14ac:dyDescent="0.25">
      <c r="A144" s="8">
        <v>142</v>
      </c>
      <c r="B144" s="1">
        <v>0</v>
      </c>
      <c r="C144" s="1" t="s">
        <v>146</v>
      </c>
      <c r="D144" s="1">
        <v>0</v>
      </c>
      <c r="E144" s="200">
        <v>145</v>
      </c>
      <c r="F144" s="1">
        <v>0</v>
      </c>
      <c r="G144" s="9" t="s">
        <v>501</v>
      </c>
    </row>
    <row r="145" spans="1:7" x14ac:dyDescent="0.25">
      <c r="A145" s="8">
        <v>143</v>
      </c>
      <c r="B145" s="1">
        <v>0</v>
      </c>
      <c r="C145" s="1"/>
      <c r="D145" s="1"/>
      <c r="E145" s="200"/>
      <c r="F145" s="1"/>
      <c r="G145" s="9"/>
    </row>
    <row r="146" spans="1:7" x14ac:dyDescent="0.25">
      <c r="A146" s="8">
        <v>144</v>
      </c>
      <c r="B146" s="1">
        <v>0</v>
      </c>
      <c r="C146" s="1" t="s">
        <v>148</v>
      </c>
      <c r="D146" s="1">
        <v>0</v>
      </c>
      <c r="E146" s="200">
        <v>334</v>
      </c>
      <c r="F146" s="1">
        <v>0</v>
      </c>
      <c r="G146" s="9" t="s">
        <v>503</v>
      </c>
    </row>
    <row r="147" spans="1:7" x14ac:dyDescent="0.25">
      <c r="A147" s="8">
        <v>145</v>
      </c>
      <c r="B147" s="1">
        <v>0</v>
      </c>
      <c r="C147" s="1" t="s">
        <v>1204</v>
      </c>
      <c r="D147" s="1">
        <v>0</v>
      </c>
      <c r="E147" s="200">
        <v>203</v>
      </c>
      <c r="F147" s="1">
        <v>0</v>
      </c>
      <c r="G147" s="9" t="s">
        <v>504</v>
      </c>
    </row>
    <row r="148" spans="1:7" x14ac:dyDescent="0.25">
      <c r="A148" s="8">
        <v>146</v>
      </c>
      <c r="B148" s="1">
        <v>0</v>
      </c>
      <c r="C148" s="1" t="s">
        <v>150</v>
      </c>
      <c r="D148" s="1">
        <v>0</v>
      </c>
      <c r="E148" s="200">
        <v>79</v>
      </c>
      <c r="F148" s="1">
        <v>0</v>
      </c>
      <c r="G148" s="10" t="s">
        <v>505</v>
      </c>
    </row>
    <row r="149" spans="1:7" x14ac:dyDescent="0.25">
      <c r="A149" s="8">
        <v>147</v>
      </c>
      <c r="B149" s="1">
        <v>0</v>
      </c>
      <c r="C149" s="1" t="s">
        <v>151</v>
      </c>
      <c r="D149" s="1">
        <v>0</v>
      </c>
      <c r="E149" s="200">
        <v>132</v>
      </c>
      <c r="F149" s="1">
        <v>0</v>
      </c>
      <c r="G149" s="10" t="s">
        <v>506</v>
      </c>
    </row>
    <row r="150" spans="1:7" x14ac:dyDescent="0.25">
      <c r="A150" s="8">
        <v>148</v>
      </c>
      <c r="B150" s="1">
        <v>0</v>
      </c>
      <c r="C150" s="1" t="s">
        <v>152</v>
      </c>
      <c r="D150" s="1">
        <v>0</v>
      </c>
      <c r="E150" s="200">
        <v>172</v>
      </c>
      <c r="F150" s="1">
        <v>0</v>
      </c>
      <c r="G150" s="10" t="s">
        <v>507</v>
      </c>
    </row>
    <row r="151" spans="1:7" x14ac:dyDescent="0.25">
      <c r="A151" s="8">
        <v>149</v>
      </c>
      <c r="B151" s="1">
        <v>0</v>
      </c>
      <c r="C151" s="1" t="s">
        <v>153</v>
      </c>
      <c r="D151" s="1">
        <v>0</v>
      </c>
      <c r="E151" s="200">
        <v>265</v>
      </c>
      <c r="F151" s="1">
        <v>0</v>
      </c>
      <c r="G151" s="10" t="s">
        <v>508</v>
      </c>
    </row>
    <row r="152" spans="1:7" x14ac:dyDescent="0.25">
      <c r="A152" s="8">
        <v>150</v>
      </c>
      <c r="B152" s="1">
        <v>0</v>
      </c>
      <c r="C152" s="1" t="s">
        <v>154</v>
      </c>
      <c r="D152" s="1">
        <v>0</v>
      </c>
      <c r="E152" s="200">
        <v>188</v>
      </c>
      <c r="F152" s="1">
        <v>0</v>
      </c>
      <c r="G152" s="10" t="s">
        <v>509</v>
      </c>
    </row>
    <row r="153" spans="1:7" x14ac:dyDescent="0.25">
      <c r="A153" s="8">
        <v>151</v>
      </c>
      <c r="B153" s="1">
        <v>0</v>
      </c>
      <c r="C153" s="1" t="s">
        <v>155</v>
      </c>
      <c r="D153" s="1">
        <v>0</v>
      </c>
      <c r="E153" s="200">
        <v>313</v>
      </c>
      <c r="F153" s="1">
        <v>0</v>
      </c>
      <c r="G153" s="10" t="s">
        <v>510</v>
      </c>
    </row>
    <row r="154" spans="1:7" x14ac:dyDescent="0.25">
      <c r="A154" s="8">
        <v>152</v>
      </c>
      <c r="B154" s="1">
        <v>0</v>
      </c>
      <c r="C154" s="1" t="s">
        <v>156</v>
      </c>
      <c r="D154" s="1">
        <v>0</v>
      </c>
      <c r="E154" s="200">
        <v>406</v>
      </c>
      <c r="F154" s="1">
        <v>0</v>
      </c>
      <c r="G154" s="10" t="s">
        <v>511</v>
      </c>
    </row>
    <row r="155" spans="1:7" x14ac:dyDescent="0.25">
      <c r="A155" s="8">
        <v>153</v>
      </c>
      <c r="B155" s="1">
        <v>0</v>
      </c>
      <c r="C155" s="1" t="s">
        <v>157</v>
      </c>
      <c r="D155" s="1">
        <v>0</v>
      </c>
      <c r="E155" s="200">
        <v>625</v>
      </c>
      <c r="F155" s="1">
        <v>0</v>
      </c>
      <c r="G155" s="10" t="s">
        <v>512</v>
      </c>
    </row>
    <row r="156" spans="1:7" x14ac:dyDescent="0.25">
      <c r="A156" s="8">
        <v>154</v>
      </c>
      <c r="B156" s="1">
        <v>0</v>
      </c>
      <c r="C156" s="1" t="s">
        <v>158</v>
      </c>
      <c r="D156" s="1">
        <v>0</v>
      </c>
      <c r="E156" s="200">
        <v>182</v>
      </c>
      <c r="F156" s="1">
        <v>0</v>
      </c>
      <c r="G156" s="10" t="s">
        <v>513</v>
      </c>
    </row>
    <row r="157" spans="1:7" x14ac:dyDescent="0.25">
      <c r="A157" s="8">
        <v>155</v>
      </c>
      <c r="B157" s="1">
        <v>0</v>
      </c>
      <c r="C157" s="1" t="s">
        <v>159</v>
      </c>
      <c r="D157" s="1">
        <v>0</v>
      </c>
      <c r="E157" s="200">
        <v>303</v>
      </c>
      <c r="F157" s="1">
        <v>0</v>
      </c>
      <c r="G157" s="10" t="s">
        <v>514</v>
      </c>
    </row>
    <row r="158" spans="1:7" x14ac:dyDescent="0.25">
      <c r="A158" s="8">
        <v>156</v>
      </c>
      <c r="B158" s="1">
        <v>0</v>
      </c>
      <c r="C158" s="1" t="s">
        <v>160</v>
      </c>
      <c r="D158" s="1">
        <v>0</v>
      </c>
      <c r="E158" s="200">
        <v>393</v>
      </c>
      <c r="F158" s="1">
        <v>0</v>
      </c>
      <c r="G158" s="10" t="s">
        <v>515</v>
      </c>
    </row>
    <row r="159" spans="1:7" x14ac:dyDescent="0.25">
      <c r="A159" s="8">
        <v>157</v>
      </c>
      <c r="B159" s="1">
        <v>0</v>
      </c>
      <c r="C159" s="1" t="s">
        <v>161</v>
      </c>
      <c r="D159" s="1">
        <v>0</v>
      </c>
      <c r="E159" s="200">
        <v>605</v>
      </c>
      <c r="F159" s="1">
        <v>0</v>
      </c>
      <c r="G159" s="10" t="s">
        <v>512</v>
      </c>
    </row>
    <row r="160" spans="1:7" x14ac:dyDescent="0.25">
      <c r="A160" s="8">
        <v>158</v>
      </c>
      <c r="B160" s="1">
        <v>0</v>
      </c>
      <c r="C160" s="1" t="s">
        <v>162</v>
      </c>
      <c r="D160" s="1">
        <v>0</v>
      </c>
      <c r="E160" s="200">
        <v>131</v>
      </c>
      <c r="F160" s="1">
        <v>0</v>
      </c>
      <c r="G160" s="10" t="s">
        <v>516</v>
      </c>
    </row>
    <row r="161" spans="1:7" x14ac:dyDescent="0.25">
      <c r="A161" s="8">
        <v>159</v>
      </c>
      <c r="B161" s="1">
        <v>0</v>
      </c>
      <c r="C161" s="1" t="s">
        <v>163</v>
      </c>
      <c r="D161" s="1">
        <v>0</v>
      </c>
      <c r="E161" s="200">
        <v>219</v>
      </c>
      <c r="F161" s="1">
        <v>0</v>
      </c>
      <c r="G161" s="10" t="s">
        <v>517</v>
      </c>
    </row>
    <row r="162" spans="1:7" x14ac:dyDescent="0.25">
      <c r="A162" s="8">
        <v>160</v>
      </c>
      <c r="B162" s="1">
        <v>0</v>
      </c>
      <c r="C162" s="1" t="s">
        <v>164</v>
      </c>
      <c r="D162" s="1">
        <v>0</v>
      </c>
      <c r="E162" s="200">
        <v>285</v>
      </c>
      <c r="F162" s="1">
        <v>0</v>
      </c>
      <c r="G162" s="10" t="s">
        <v>518</v>
      </c>
    </row>
    <row r="163" spans="1:7" x14ac:dyDescent="0.25">
      <c r="A163" s="8">
        <v>161</v>
      </c>
      <c r="B163" s="1">
        <v>0</v>
      </c>
      <c r="C163" s="1" t="s">
        <v>165</v>
      </c>
      <c r="D163" s="1">
        <v>0</v>
      </c>
      <c r="E163" s="200">
        <v>438</v>
      </c>
      <c r="F163" s="1">
        <v>0</v>
      </c>
      <c r="G163" s="10" t="s">
        <v>519</v>
      </c>
    </row>
    <row r="164" spans="1:7" x14ac:dyDescent="0.25">
      <c r="A164" s="8">
        <v>162</v>
      </c>
      <c r="B164" s="1">
        <v>0</v>
      </c>
      <c r="C164" s="1" t="s">
        <v>166</v>
      </c>
      <c r="D164" s="1">
        <v>0</v>
      </c>
      <c r="E164" s="200">
        <v>70</v>
      </c>
      <c r="F164" s="1">
        <v>0</v>
      </c>
      <c r="G164" s="10" t="s">
        <v>520</v>
      </c>
    </row>
    <row r="165" spans="1:7" x14ac:dyDescent="0.25">
      <c r="A165" s="8">
        <v>163</v>
      </c>
      <c r="B165" s="1">
        <v>0</v>
      </c>
      <c r="C165" s="1" t="s">
        <v>167</v>
      </c>
      <c r="D165" s="1">
        <v>0</v>
      </c>
      <c r="E165" s="200">
        <v>117</v>
      </c>
      <c r="F165" s="1">
        <v>0</v>
      </c>
      <c r="G165" s="10" t="s">
        <v>521</v>
      </c>
    </row>
    <row r="166" spans="1:7" x14ac:dyDescent="0.25">
      <c r="A166" s="8">
        <v>164</v>
      </c>
      <c r="B166" s="1">
        <v>0</v>
      </c>
      <c r="C166" s="1" t="s">
        <v>168</v>
      </c>
      <c r="D166" s="1">
        <v>0</v>
      </c>
      <c r="E166" s="200">
        <v>152</v>
      </c>
      <c r="F166" s="1">
        <v>0</v>
      </c>
      <c r="G166" s="10" t="s">
        <v>522</v>
      </c>
    </row>
    <row r="167" spans="1:7" x14ac:dyDescent="0.25">
      <c r="A167" s="8">
        <v>165</v>
      </c>
      <c r="B167" s="1">
        <v>0</v>
      </c>
      <c r="C167" s="1" t="s">
        <v>169</v>
      </c>
      <c r="D167" s="1">
        <v>0</v>
      </c>
      <c r="E167" s="200">
        <v>234</v>
      </c>
      <c r="F167" s="1">
        <v>0</v>
      </c>
      <c r="G167" s="10" t="s">
        <v>523</v>
      </c>
    </row>
    <row r="168" spans="1:7" x14ac:dyDescent="0.25">
      <c r="A168" s="8">
        <v>166</v>
      </c>
      <c r="B168" s="1">
        <v>0</v>
      </c>
      <c r="C168" s="1" t="s">
        <v>170</v>
      </c>
      <c r="D168" s="1">
        <v>0</v>
      </c>
      <c r="E168" s="200">
        <v>25</v>
      </c>
      <c r="F168" s="1">
        <v>0</v>
      </c>
      <c r="G168" s="10" t="s">
        <v>524</v>
      </c>
    </row>
    <row r="169" spans="1:7" x14ac:dyDescent="0.25">
      <c r="A169" s="8">
        <v>167</v>
      </c>
      <c r="B169" s="1">
        <v>0</v>
      </c>
      <c r="C169" s="1" t="s">
        <v>171</v>
      </c>
      <c r="D169" s="1">
        <v>0</v>
      </c>
      <c r="E169" s="200">
        <v>42</v>
      </c>
      <c r="F169" s="1">
        <v>0</v>
      </c>
      <c r="G169" s="10" t="s">
        <v>525</v>
      </c>
    </row>
    <row r="170" spans="1:7" x14ac:dyDescent="0.25">
      <c r="A170" s="8">
        <v>168</v>
      </c>
      <c r="B170" s="1">
        <v>0</v>
      </c>
      <c r="C170" s="1" t="s">
        <v>172</v>
      </c>
      <c r="D170" s="1">
        <v>0</v>
      </c>
      <c r="E170" s="200">
        <v>55</v>
      </c>
      <c r="F170" s="1">
        <v>0</v>
      </c>
      <c r="G170" s="10" t="s">
        <v>526</v>
      </c>
    </row>
    <row r="171" spans="1:7" x14ac:dyDescent="0.25">
      <c r="A171" s="8">
        <v>169</v>
      </c>
      <c r="B171" s="1">
        <v>0</v>
      </c>
      <c r="C171" s="1" t="s">
        <v>173</v>
      </c>
      <c r="D171" s="1">
        <v>0</v>
      </c>
      <c r="E171" s="200">
        <v>84</v>
      </c>
      <c r="F171" s="1">
        <v>0</v>
      </c>
      <c r="G171" s="10" t="s">
        <v>527</v>
      </c>
    </row>
    <row r="172" spans="1:7" x14ac:dyDescent="0.25">
      <c r="A172" s="8">
        <v>170</v>
      </c>
      <c r="B172" s="1">
        <v>0</v>
      </c>
      <c r="C172" s="1" t="s">
        <v>174</v>
      </c>
      <c r="D172" s="1">
        <v>0</v>
      </c>
      <c r="E172" s="200">
        <v>132</v>
      </c>
      <c r="F172" s="1">
        <v>0</v>
      </c>
      <c r="G172" s="10" t="s">
        <v>528</v>
      </c>
    </row>
    <row r="173" spans="1:7" x14ac:dyDescent="0.25">
      <c r="A173" s="8">
        <v>171</v>
      </c>
      <c r="B173" s="1">
        <v>0</v>
      </c>
      <c r="C173" s="1" t="s">
        <v>175</v>
      </c>
      <c r="D173" s="1">
        <v>0</v>
      </c>
      <c r="E173" s="200">
        <v>220</v>
      </c>
      <c r="F173" s="1">
        <v>0</v>
      </c>
      <c r="G173" s="10" t="s">
        <v>529</v>
      </c>
    </row>
    <row r="174" spans="1:7" x14ac:dyDescent="0.25">
      <c r="A174" s="8">
        <v>172</v>
      </c>
      <c r="B174" s="1">
        <v>0</v>
      </c>
      <c r="C174" s="1" t="s">
        <v>176</v>
      </c>
      <c r="D174" s="1">
        <v>0</v>
      </c>
      <c r="E174" s="200">
        <v>286</v>
      </c>
      <c r="F174" s="1">
        <v>0</v>
      </c>
      <c r="G174" s="10" t="s">
        <v>530</v>
      </c>
    </row>
    <row r="175" spans="1:7" x14ac:dyDescent="0.25">
      <c r="A175" s="8">
        <v>173</v>
      </c>
      <c r="B175" s="1">
        <v>0</v>
      </c>
      <c r="C175" s="1" t="s">
        <v>177</v>
      </c>
      <c r="D175" s="1">
        <v>0</v>
      </c>
      <c r="E175" s="200">
        <v>440</v>
      </c>
      <c r="F175" s="1">
        <v>0</v>
      </c>
      <c r="G175" s="10" t="s">
        <v>531</v>
      </c>
    </row>
    <row r="176" spans="1:7" x14ac:dyDescent="0.25">
      <c r="A176" s="8">
        <v>174</v>
      </c>
      <c r="B176" s="1">
        <v>0</v>
      </c>
      <c r="C176" s="1" t="s">
        <v>178</v>
      </c>
      <c r="D176" s="1">
        <v>0</v>
      </c>
      <c r="E176" s="200">
        <v>92</v>
      </c>
      <c r="F176" s="1">
        <v>0</v>
      </c>
      <c r="G176" s="10" t="s">
        <v>532</v>
      </c>
    </row>
    <row r="177" spans="1:7" x14ac:dyDescent="0.25">
      <c r="A177" s="8">
        <v>175</v>
      </c>
      <c r="B177" s="1">
        <v>0</v>
      </c>
      <c r="C177" s="1" t="s">
        <v>179</v>
      </c>
      <c r="D177" s="1">
        <v>0</v>
      </c>
      <c r="E177" s="200">
        <v>153</v>
      </c>
      <c r="F177" s="1">
        <v>0</v>
      </c>
      <c r="G177" s="10" t="s">
        <v>533</v>
      </c>
    </row>
    <row r="178" spans="1:7" x14ac:dyDescent="0.25">
      <c r="A178" s="8">
        <v>176</v>
      </c>
      <c r="B178" s="1">
        <v>0</v>
      </c>
      <c r="C178" s="1" t="s">
        <v>180</v>
      </c>
      <c r="D178" s="1">
        <v>0</v>
      </c>
      <c r="E178" s="200">
        <v>199</v>
      </c>
      <c r="F178" s="1">
        <v>0</v>
      </c>
      <c r="G178" s="10" t="s">
        <v>534</v>
      </c>
    </row>
    <row r="179" spans="1:7" x14ac:dyDescent="0.25">
      <c r="A179" s="8">
        <v>177</v>
      </c>
      <c r="B179" s="1">
        <v>0</v>
      </c>
      <c r="C179" s="1" t="s">
        <v>181</v>
      </c>
      <c r="D179" s="1">
        <v>0</v>
      </c>
      <c r="E179" s="200">
        <v>307</v>
      </c>
      <c r="F179" s="1">
        <v>0</v>
      </c>
      <c r="G179" s="10" t="s">
        <v>535</v>
      </c>
    </row>
    <row r="180" spans="1:7" x14ac:dyDescent="0.25">
      <c r="A180" s="8">
        <v>178</v>
      </c>
      <c r="B180" s="1">
        <v>0</v>
      </c>
      <c r="C180" s="1" t="s">
        <v>182</v>
      </c>
      <c r="D180" s="1">
        <v>0</v>
      </c>
      <c r="E180" s="200">
        <v>155</v>
      </c>
      <c r="F180" s="1">
        <v>0</v>
      </c>
      <c r="G180" s="10" t="s">
        <v>536</v>
      </c>
    </row>
    <row r="181" spans="1:7" x14ac:dyDescent="0.25">
      <c r="A181" s="8">
        <v>179</v>
      </c>
      <c r="B181" s="1">
        <v>0</v>
      </c>
      <c r="C181" s="1" t="s">
        <v>183</v>
      </c>
      <c r="D181" s="1">
        <v>0</v>
      </c>
      <c r="E181" s="200">
        <v>258</v>
      </c>
      <c r="F181" s="1">
        <v>0</v>
      </c>
      <c r="G181" s="10" t="s">
        <v>537</v>
      </c>
    </row>
    <row r="182" spans="1:7" x14ac:dyDescent="0.25">
      <c r="A182" s="8">
        <v>180</v>
      </c>
      <c r="B182" s="1">
        <v>0</v>
      </c>
      <c r="C182" s="1" t="s">
        <v>184</v>
      </c>
      <c r="D182" s="1">
        <v>0</v>
      </c>
      <c r="E182" s="200">
        <v>335</v>
      </c>
      <c r="F182" s="1">
        <v>0</v>
      </c>
      <c r="G182" s="10" t="s">
        <v>538</v>
      </c>
    </row>
    <row r="183" spans="1:7" x14ac:dyDescent="0.25">
      <c r="A183" s="8">
        <v>181</v>
      </c>
      <c r="B183" s="1">
        <v>0</v>
      </c>
      <c r="C183" s="1" t="s">
        <v>185</v>
      </c>
      <c r="D183" s="1">
        <v>0</v>
      </c>
      <c r="E183" s="200">
        <v>516</v>
      </c>
      <c r="F183" s="1">
        <v>0</v>
      </c>
      <c r="G183" s="10" t="s">
        <v>539</v>
      </c>
    </row>
    <row r="184" spans="1:7" x14ac:dyDescent="0.25">
      <c r="A184" s="8">
        <v>182</v>
      </c>
      <c r="B184" s="1">
        <v>0</v>
      </c>
      <c r="C184" s="1" t="s">
        <v>186</v>
      </c>
      <c r="D184" s="1">
        <v>0</v>
      </c>
      <c r="E184" s="200">
        <v>51</v>
      </c>
      <c r="F184" s="1">
        <v>0</v>
      </c>
      <c r="G184" s="10" t="s">
        <v>540</v>
      </c>
    </row>
    <row r="185" spans="1:7" x14ac:dyDescent="0.25">
      <c r="A185" s="8">
        <v>183</v>
      </c>
      <c r="B185" s="1">
        <v>0</v>
      </c>
      <c r="C185" s="1" t="s">
        <v>187</v>
      </c>
      <c r="D185" s="1">
        <v>0</v>
      </c>
      <c r="E185" s="200">
        <v>15</v>
      </c>
      <c r="F185" s="1">
        <v>0</v>
      </c>
      <c r="G185" s="10" t="s">
        <v>541</v>
      </c>
    </row>
    <row r="186" spans="1:7" x14ac:dyDescent="0.25">
      <c r="A186" s="8">
        <v>184</v>
      </c>
      <c r="B186" s="1">
        <v>0</v>
      </c>
      <c r="C186" s="1" t="s">
        <v>188</v>
      </c>
      <c r="D186" s="1">
        <v>0</v>
      </c>
      <c r="E186" s="200">
        <v>113</v>
      </c>
      <c r="F186" s="1">
        <v>0</v>
      </c>
      <c r="G186" s="10" t="s">
        <v>542</v>
      </c>
    </row>
    <row r="187" spans="1:7" x14ac:dyDescent="0.25">
      <c r="A187" s="8">
        <v>185</v>
      </c>
      <c r="B187" s="1">
        <v>0</v>
      </c>
      <c r="C187" s="1" t="s">
        <v>189</v>
      </c>
      <c r="D187" s="1">
        <v>0</v>
      </c>
      <c r="E187" s="200">
        <v>117</v>
      </c>
      <c r="F187" s="1">
        <v>0</v>
      </c>
      <c r="G187" s="10" t="s">
        <v>543</v>
      </c>
    </row>
    <row r="188" spans="1:7" x14ac:dyDescent="0.25">
      <c r="A188" s="8">
        <v>186</v>
      </c>
      <c r="B188" s="1">
        <v>0</v>
      </c>
      <c r="C188" s="1" t="s">
        <v>190</v>
      </c>
      <c r="D188" s="1">
        <v>0</v>
      </c>
      <c r="E188" s="200">
        <v>6</v>
      </c>
      <c r="F188" s="1">
        <v>0</v>
      </c>
      <c r="G188" s="10" t="s">
        <v>544</v>
      </c>
    </row>
    <row r="189" spans="1:7" x14ac:dyDescent="0.25">
      <c r="A189" s="8">
        <v>187</v>
      </c>
      <c r="B189" s="1">
        <v>0</v>
      </c>
      <c r="C189" s="1" t="s">
        <v>191</v>
      </c>
      <c r="D189" s="1">
        <v>0</v>
      </c>
      <c r="E189" s="200">
        <v>73</v>
      </c>
      <c r="F189" s="1">
        <v>0</v>
      </c>
      <c r="G189" s="10" t="s">
        <v>545</v>
      </c>
    </row>
    <row r="190" spans="1:7" x14ac:dyDescent="0.25">
      <c r="A190" s="8">
        <v>188</v>
      </c>
      <c r="B190" s="1">
        <v>0</v>
      </c>
      <c r="C190" s="1" t="s">
        <v>192</v>
      </c>
      <c r="D190" s="1">
        <v>0</v>
      </c>
      <c r="E190" s="200">
        <v>143</v>
      </c>
      <c r="F190" s="1">
        <v>0</v>
      </c>
      <c r="G190" s="10" t="s">
        <v>546</v>
      </c>
    </row>
    <row r="191" spans="1:7" x14ac:dyDescent="0.25">
      <c r="A191" s="8">
        <v>189</v>
      </c>
      <c r="B191" s="1">
        <v>0</v>
      </c>
      <c r="C191" s="1" t="s">
        <v>193</v>
      </c>
      <c r="D191" s="1">
        <v>0</v>
      </c>
      <c r="E191" s="200">
        <v>45</v>
      </c>
      <c r="F191" s="1">
        <v>0</v>
      </c>
      <c r="G191" s="10" t="s">
        <v>547</v>
      </c>
    </row>
    <row r="192" spans="1:7" x14ac:dyDescent="0.25">
      <c r="A192" s="8">
        <v>190</v>
      </c>
      <c r="B192" s="1">
        <v>0</v>
      </c>
      <c r="C192" s="1" t="s">
        <v>194</v>
      </c>
      <c r="D192" s="1">
        <v>0</v>
      </c>
      <c r="E192" s="200">
        <v>2</v>
      </c>
      <c r="F192" s="1">
        <v>0</v>
      </c>
      <c r="G192" s="10" t="s">
        <v>548</v>
      </c>
    </row>
    <row r="193" spans="1:7" x14ac:dyDescent="0.25">
      <c r="A193" s="8">
        <v>191</v>
      </c>
      <c r="B193" s="1">
        <v>0</v>
      </c>
      <c r="C193" s="1" t="s">
        <v>195</v>
      </c>
      <c r="D193" s="1">
        <v>0</v>
      </c>
      <c r="E193" s="200">
        <v>62</v>
      </c>
      <c r="F193" s="1">
        <v>0</v>
      </c>
      <c r="G193" s="10" t="s">
        <v>549</v>
      </c>
    </row>
    <row r="194" spans="1:7" x14ac:dyDescent="0.25">
      <c r="A194" s="8">
        <v>192</v>
      </c>
      <c r="B194" s="1">
        <v>0</v>
      </c>
      <c r="C194" s="1" t="s">
        <v>196</v>
      </c>
      <c r="D194" s="1">
        <v>0</v>
      </c>
      <c r="E194" s="200">
        <v>35</v>
      </c>
      <c r="F194" s="1">
        <v>0</v>
      </c>
      <c r="G194" s="10" t="s">
        <v>550</v>
      </c>
    </row>
    <row r="195" spans="1:7" x14ac:dyDescent="0.25">
      <c r="A195" s="8">
        <v>193</v>
      </c>
      <c r="B195" s="1">
        <v>0</v>
      </c>
      <c r="C195" s="1" t="s">
        <v>197</v>
      </c>
      <c r="D195" s="1">
        <v>0</v>
      </c>
      <c r="E195" s="200">
        <v>15</v>
      </c>
      <c r="F195" s="1">
        <v>0</v>
      </c>
      <c r="G195" s="10" t="s">
        <v>551</v>
      </c>
    </row>
    <row r="196" spans="1:7" x14ac:dyDescent="0.25">
      <c r="A196" s="8">
        <v>194</v>
      </c>
      <c r="B196" s="1">
        <v>0</v>
      </c>
      <c r="C196" s="1" t="s">
        <v>198</v>
      </c>
      <c r="D196" s="1">
        <v>0</v>
      </c>
      <c r="E196" s="200">
        <v>128</v>
      </c>
      <c r="F196" s="1">
        <v>0</v>
      </c>
      <c r="G196" s="10" t="s">
        <v>552</v>
      </c>
    </row>
    <row r="197" spans="1:7" x14ac:dyDescent="0.25">
      <c r="A197" s="8">
        <v>195</v>
      </c>
      <c r="B197" s="1">
        <v>0</v>
      </c>
      <c r="C197" s="1" t="s">
        <v>199</v>
      </c>
      <c r="D197" s="1">
        <v>0</v>
      </c>
      <c r="E197" s="200">
        <v>68</v>
      </c>
      <c r="F197" s="1">
        <v>0</v>
      </c>
      <c r="G197" s="10" t="s">
        <v>553</v>
      </c>
    </row>
    <row r="198" spans="1:7" x14ac:dyDescent="0.25">
      <c r="A198" s="8">
        <v>196</v>
      </c>
      <c r="B198" s="1">
        <v>0</v>
      </c>
      <c r="C198" s="1" t="s">
        <v>200</v>
      </c>
      <c r="D198" s="1">
        <v>0</v>
      </c>
      <c r="E198" s="200">
        <v>3</v>
      </c>
      <c r="F198" s="1">
        <v>0</v>
      </c>
      <c r="G198" s="10" t="s">
        <v>554</v>
      </c>
    </row>
    <row r="199" spans="1:7" x14ac:dyDescent="0.25">
      <c r="A199" s="8">
        <v>197</v>
      </c>
      <c r="B199" s="1">
        <v>0</v>
      </c>
      <c r="C199" s="1" t="s">
        <v>201</v>
      </c>
      <c r="D199" s="1">
        <v>0</v>
      </c>
      <c r="E199" s="200">
        <v>17</v>
      </c>
      <c r="F199" s="1">
        <v>0</v>
      </c>
      <c r="G199" s="10"/>
    </row>
    <row r="200" spans="1:7" x14ac:dyDescent="0.25">
      <c r="A200" s="8">
        <v>198</v>
      </c>
      <c r="B200" s="1">
        <v>0</v>
      </c>
      <c r="C200" s="1" t="s">
        <v>202</v>
      </c>
      <c r="D200" s="1">
        <v>0</v>
      </c>
      <c r="E200" s="200">
        <v>25</v>
      </c>
      <c r="F200" s="1">
        <v>0</v>
      </c>
      <c r="G200" s="10" t="s">
        <v>555</v>
      </c>
    </row>
    <row r="201" spans="1:7" x14ac:dyDescent="0.25">
      <c r="A201" s="8">
        <v>199</v>
      </c>
      <c r="B201" s="1">
        <v>0</v>
      </c>
      <c r="C201" s="1" t="s">
        <v>203</v>
      </c>
      <c r="D201" s="1">
        <v>0</v>
      </c>
      <c r="E201" s="200">
        <v>42</v>
      </c>
      <c r="F201" s="1">
        <v>0</v>
      </c>
      <c r="G201" s="10" t="s">
        <v>556</v>
      </c>
    </row>
    <row r="202" spans="1:7" x14ac:dyDescent="0.25">
      <c r="A202" s="8">
        <v>200</v>
      </c>
      <c r="B202" s="1">
        <v>0</v>
      </c>
      <c r="C202" s="1" t="s">
        <v>204</v>
      </c>
      <c r="D202" s="1">
        <v>0</v>
      </c>
      <c r="E202" s="200">
        <v>104</v>
      </c>
      <c r="F202" s="1">
        <v>0</v>
      </c>
      <c r="G202" s="10" t="s">
        <v>557</v>
      </c>
    </row>
    <row r="203" spans="1:7" x14ac:dyDescent="0.25">
      <c r="A203" s="8">
        <v>201</v>
      </c>
      <c r="B203" s="1">
        <v>0</v>
      </c>
      <c r="C203" s="1" t="s">
        <v>205</v>
      </c>
      <c r="D203" s="1">
        <v>0</v>
      </c>
      <c r="E203" s="200">
        <v>166</v>
      </c>
      <c r="F203" s="1">
        <v>0</v>
      </c>
      <c r="G203" s="10" t="s">
        <v>558</v>
      </c>
    </row>
    <row r="204" spans="1:7" x14ac:dyDescent="0.25">
      <c r="A204" s="8">
        <v>202</v>
      </c>
      <c r="B204" s="1">
        <v>0</v>
      </c>
      <c r="C204" s="1" t="s">
        <v>206</v>
      </c>
      <c r="D204" s="1">
        <v>0</v>
      </c>
      <c r="E204" s="200">
        <v>31</v>
      </c>
      <c r="F204" s="1">
        <v>0</v>
      </c>
      <c r="G204" s="10" t="s">
        <v>559</v>
      </c>
    </row>
    <row r="205" spans="1:7" x14ac:dyDescent="0.25">
      <c r="A205" s="8">
        <v>203</v>
      </c>
      <c r="B205" s="1">
        <v>0</v>
      </c>
      <c r="C205" s="1" t="s">
        <v>207</v>
      </c>
      <c r="D205" s="1">
        <v>0</v>
      </c>
      <c r="E205" s="200">
        <v>50</v>
      </c>
      <c r="F205" s="1">
        <v>0</v>
      </c>
      <c r="G205" s="10"/>
    </row>
    <row r="206" spans="1:7" x14ac:dyDescent="0.25">
      <c r="A206" s="8">
        <v>204</v>
      </c>
      <c r="B206" s="1">
        <v>0</v>
      </c>
      <c r="C206" s="1" t="s">
        <v>208</v>
      </c>
      <c r="D206" s="1">
        <v>0</v>
      </c>
      <c r="E206" s="200">
        <v>50</v>
      </c>
      <c r="F206" s="1">
        <v>0</v>
      </c>
      <c r="G206" s="10" t="s">
        <v>560</v>
      </c>
    </row>
    <row r="207" spans="1:7" x14ac:dyDescent="0.25">
      <c r="A207" s="8">
        <v>205</v>
      </c>
      <c r="B207" s="1">
        <v>0</v>
      </c>
      <c r="C207" s="1" t="s">
        <v>209</v>
      </c>
      <c r="D207" s="1">
        <v>0</v>
      </c>
      <c r="E207" s="200">
        <v>92</v>
      </c>
      <c r="F207" s="1">
        <v>0</v>
      </c>
      <c r="G207" s="10" t="s">
        <v>561</v>
      </c>
    </row>
    <row r="208" spans="1:7" x14ac:dyDescent="0.25">
      <c r="A208" s="8">
        <v>206</v>
      </c>
      <c r="B208" s="1">
        <v>0</v>
      </c>
      <c r="C208" s="1" t="s">
        <v>210</v>
      </c>
      <c r="D208" s="1">
        <v>0</v>
      </c>
      <c r="E208" s="200">
        <v>13</v>
      </c>
      <c r="F208" s="1">
        <v>0</v>
      </c>
      <c r="G208" s="10" t="s">
        <v>562</v>
      </c>
    </row>
    <row r="209" spans="1:7" x14ac:dyDescent="0.25">
      <c r="A209" s="8">
        <v>207</v>
      </c>
      <c r="B209" s="1">
        <v>0</v>
      </c>
      <c r="C209" s="1" t="s">
        <v>211</v>
      </c>
      <c r="D209" s="1">
        <v>0</v>
      </c>
      <c r="E209" s="200">
        <v>40</v>
      </c>
      <c r="F209" s="1">
        <v>0</v>
      </c>
      <c r="G209" s="10" t="s">
        <v>563</v>
      </c>
    </row>
    <row r="210" spans="1:7" x14ac:dyDescent="0.25">
      <c r="A210" s="8">
        <v>208</v>
      </c>
      <c r="B210" s="1">
        <v>0</v>
      </c>
      <c r="C210" s="1" t="s">
        <v>212</v>
      </c>
      <c r="D210" s="1">
        <v>0</v>
      </c>
      <c r="E210" s="200">
        <v>44</v>
      </c>
      <c r="F210" s="1">
        <v>0</v>
      </c>
      <c r="G210" s="10" t="s">
        <v>564</v>
      </c>
    </row>
    <row r="211" spans="1:7" x14ac:dyDescent="0.25">
      <c r="A211" s="8">
        <v>209</v>
      </c>
      <c r="B211" s="1">
        <v>0</v>
      </c>
      <c r="C211" s="1" t="s">
        <v>213</v>
      </c>
      <c r="D211" s="1">
        <v>0</v>
      </c>
      <c r="E211" s="200">
        <v>300</v>
      </c>
      <c r="F211" s="1">
        <v>0</v>
      </c>
      <c r="G211" s="10" t="s">
        <v>565</v>
      </c>
    </row>
    <row r="212" spans="1:7" x14ac:dyDescent="0.25">
      <c r="A212" s="8">
        <v>210</v>
      </c>
      <c r="B212" s="1">
        <v>0</v>
      </c>
      <c r="C212" s="1" t="s">
        <v>214</v>
      </c>
      <c r="D212" s="1">
        <v>0</v>
      </c>
      <c r="E212" s="200">
        <v>64</v>
      </c>
      <c r="F212" s="1">
        <v>0</v>
      </c>
      <c r="G212" s="10" t="s">
        <v>566</v>
      </c>
    </row>
    <row r="213" spans="1:7" x14ac:dyDescent="0.25">
      <c r="A213" s="8">
        <v>211</v>
      </c>
      <c r="B213" s="1">
        <v>0</v>
      </c>
      <c r="C213" s="1" t="s">
        <v>215</v>
      </c>
      <c r="D213" s="1">
        <v>0</v>
      </c>
      <c r="E213" s="200">
        <v>70</v>
      </c>
      <c r="F213" s="1">
        <v>0</v>
      </c>
      <c r="G213" s="10" t="s">
        <v>567</v>
      </c>
    </row>
    <row r="214" spans="1:7" x14ac:dyDescent="0.25">
      <c r="A214" s="8">
        <v>212</v>
      </c>
      <c r="B214" s="1">
        <v>0</v>
      </c>
      <c r="C214" s="1" t="s">
        <v>216</v>
      </c>
      <c r="D214" s="1">
        <v>0</v>
      </c>
      <c r="E214" s="200">
        <v>87</v>
      </c>
      <c r="F214" s="1">
        <v>0</v>
      </c>
      <c r="G214" s="10" t="s">
        <v>568</v>
      </c>
    </row>
    <row r="215" spans="1:7" x14ac:dyDescent="0.25">
      <c r="A215" s="8">
        <v>213</v>
      </c>
      <c r="B215" s="1">
        <v>0</v>
      </c>
      <c r="C215" s="1" t="s">
        <v>217</v>
      </c>
      <c r="D215" s="1">
        <v>0</v>
      </c>
      <c r="E215" s="200">
        <v>13</v>
      </c>
      <c r="F215" s="1">
        <v>0</v>
      </c>
      <c r="G215" s="10" t="s">
        <v>569</v>
      </c>
    </row>
    <row r="216" spans="1:7" x14ac:dyDescent="0.25">
      <c r="A216" s="8">
        <v>214</v>
      </c>
      <c r="B216" s="1">
        <v>0</v>
      </c>
      <c r="C216" s="1" t="s">
        <v>218</v>
      </c>
      <c r="D216" s="1">
        <v>0</v>
      </c>
      <c r="E216" s="200">
        <v>4</v>
      </c>
      <c r="F216" s="1">
        <v>0</v>
      </c>
      <c r="G216" s="10" t="s">
        <v>570</v>
      </c>
    </row>
    <row r="217" spans="1:7" x14ac:dyDescent="0.25">
      <c r="A217" s="8">
        <v>215</v>
      </c>
      <c r="B217" s="1">
        <v>0</v>
      </c>
      <c r="C217" s="1" t="s">
        <v>219</v>
      </c>
      <c r="D217" s="1">
        <v>0</v>
      </c>
      <c r="E217" s="200">
        <v>354</v>
      </c>
      <c r="F217" s="1">
        <v>0</v>
      </c>
      <c r="G217" s="10" t="s">
        <v>571</v>
      </c>
    </row>
    <row r="218" spans="1:7" x14ac:dyDescent="0.25">
      <c r="A218" s="8">
        <v>216</v>
      </c>
      <c r="B218" s="1">
        <v>0</v>
      </c>
      <c r="C218" s="1" t="s">
        <v>220</v>
      </c>
      <c r="D218" s="1">
        <v>0</v>
      </c>
      <c r="E218" s="200">
        <v>110</v>
      </c>
      <c r="F218" s="1">
        <v>0</v>
      </c>
      <c r="G218" s="10" t="s">
        <v>572</v>
      </c>
    </row>
    <row r="219" spans="1:7" x14ac:dyDescent="0.25">
      <c r="A219" s="8">
        <v>217</v>
      </c>
      <c r="B219" s="1">
        <v>0</v>
      </c>
      <c r="C219" s="1" t="s">
        <v>221</v>
      </c>
      <c r="D219" s="1">
        <v>0</v>
      </c>
      <c r="E219" s="200">
        <v>132</v>
      </c>
      <c r="F219" s="1">
        <v>0</v>
      </c>
      <c r="G219" s="10" t="s">
        <v>573</v>
      </c>
    </row>
    <row r="220" spans="1:7" x14ac:dyDescent="0.25">
      <c r="A220" s="8">
        <v>218</v>
      </c>
      <c r="B220" s="1">
        <v>0</v>
      </c>
      <c r="C220" s="1" t="s">
        <v>222</v>
      </c>
      <c r="D220" s="1">
        <v>0</v>
      </c>
      <c r="E220" s="200">
        <v>132</v>
      </c>
      <c r="F220" s="1">
        <v>0</v>
      </c>
      <c r="G220" s="10" t="s">
        <v>574</v>
      </c>
    </row>
    <row r="221" spans="1:7" x14ac:dyDescent="0.25">
      <c r="A221" s="8">
        <v>219</v>
      </c>
      <c r="B221" s="1">
        <v>0</v>
      </c>
      <c r="C221" s="1" t="s">
        <v>223</v>
      </c>
      <c r="D221" s="1">
        <v>0</v>
      </c>
      <c r="E221" s="200">
        <v>16</v>
      </c>
      <c r="F221" s="1">
        <v>0</v>
      </c>
      <c r="G221" s="10" t="s">
        <v>575</v>
      </c>
    </row>
    <row r="222" spans="1:7" x14ac:dyDescent="0.25">
      <c r="A222" s="8">
        <v>220</v>
      </c>
      <c r="B222" s="1">
        <v>0</v>
      </c>
      <c r="C222" s="1" t="s">
        <v>224</v>
      </c>
      <c r="D222" s="1">
        <v>0</v>
      </c>
      <c r="E222" s="200">
        <v>2835</v>
      </c>
      <c r="F222" s="1">
        <v>0</v>
      </c>
      <c r="G222" s="11" t="s">
        <v>576</v>
      </c>
    </row>
    <row r="223" spans="1:7" x14ac:dyDescent="0.25">
      <c r="A223" s="8">
        <v>221</v>
      </c>
      <c r="B223" s="1">
        <v>0</v>
      </c>
      <c r="C223" s="1" t="s">
        <v>225</v>
      </c>
      <c r="D223" s="1">
        <v>0</v>
      </c>
      <c r="E223" s="200">
        <v>3019</v>
      </c>
      <c r="F223" s="1">
        <v>0</v>
      </c>
      <c r="G223" s="11" t="s">
        <v>577</v>
      </c>
    </row>
    <row r="224" spans="1:7" x14ac:dyDescent="0.25">
      <c r="A224" s="8">
        <v>222</v>
      </c>
      <c r="B224" s="1">
        <v>0</v>
      </c>
      <c r="C224" s="1" t="s">
        <v>226</v>
      </c>
      <c r="D224" s="1">
        <v>0</v>
      </c>
      <c r="E224" s="200">
        <v>3176</v>
      </c>
      <c r="F224" s="1">
        <v>0</v>
      </c>
      <c r="G224" s="11" t="s">
        <v>578</v>
      </c>
    </row>
    <row r="225" spans="1:7" x14ac:dyDescent="0.25">
      <c r="A225" s="8">
        <v>223</v>
      </c>
      <c r="B225" s="1">
        <v>0</v>
      </c>
      <c r="C225" s="1" t="s">
        <v>227</v>
      </c>
      <c r="D225" s="1">
        <v>0</v>
      </c>
      <c r="E225" s="200">
        <v>3360</v>
      </c>
      <c r="F225" s="1">
        <v>0</v>
      </c>
      <c r="G225" s="11" t="s">
        <v>579</v>
      </c>
    </row>
    <row r="226" spans="1:7" x14ac:dyDescent="0.25">
      <c r="A226" s="8">
        <v>224</v>
      </c>
      <c r="B226" s="1">
        <v>0</v>
      </c>
      <c r="C226" s="1" t="s">
        <v>228</v>
      </c>
      <c r="D226" s="1">
        <v>0</v>
      </c>
      <c r="E226" s="200">
        <v>3544</v>
      </c>
      <c r="F226" s="1">
        <v>0</v>
      </c>
      <c r="G226" s="11" t="s">
        <v>580</v>
      </c>
    </row>
    <row r="227" spans="1:7" x14ac:dyDescent="0.25">
      <c r="A227" s="8">
        <v>225</v>
      </c>
      <c r="B227" s="1">
        <v>0</v>
      </c>
      <c r="C227" s="1" t="s">
        <v>229</v>
      </c>
      <c r="D227" s="1">
        <v>0</v>
      </c>
      <c r="E227" s="200">
        <v>3728</v>
      </c>
      <c r="F227" s="1">
        <v>0</v>
      </c>
      <c r="G227" s="11" t="s">
        <v>581</v>
      </c>
    </row>
    <row r="228" spans="1:7" x14ac:dyDescent="0.25">
      <c r="A228" s="8">
        <v>226</v>
      </c>
      <c r="B228" s="1">
        <v>0</v>
      </c>
      <c r="C228" s="1" t="s">
        <v>230</v>
      </c>
      <c r="D228" s="1">
        <v>0</v>
      </c>
      <c r="E228" s="200">
        <v>3911</v>
      </c>
      <c r="F228" s="1">
        <v>0</v>
      </c>
      <c r="G228" s="11" t="s">
        <v>582</v>
      </c>
    </row>
    <row r="229" spans="1:7" x14ac:dyDescent="0.25">
      <c r="A229" s="8">
        <v>227</v>
      </c>
      <c r="B229" s="1">
        <v>0</v>
      </c>
      <c r="C229" s="1" t="s">
        <v>231</v>
      </c>
      <c r="D229" s="1">
        <v>0</v>
      </c>
      <c r="E229" s="200">
        <v>4069</v>
      </c>
      <c r="F229" s="1">
        <v>0</v>
      </c>
      <c r="G229" s="11" t="s">
        <v>583</v>
      </c>
    </row>
    <row r="230" spans="1:7" x14ac:dyDescent="0.25">
      <c r="A230" s="8">
        <v>228</v>
      </c>
      <c r="B230" s="1">
        <v>0</v>
      </c>
      <c r="C230" s="1" t="s">
        <v>232</v>
      </c>
      <c r="D230" s="1">
        <v>0</v>
      </c>
      <c r="E230" s="200">
        <v>4253</v>
      </c>
      <c r="F230" s="1">
        <v>0</v>
      </c>
      <c r="G230" s="11" t="s">
        <v>584</v>
      </c>
    </row>
    <row r="231" spans="1:7" x14ac:dyDescent="0.25">
      <c r="A231" s="8">
        <v>229</v>
      </c>
      <c r="B231" s="1">
        <v>0</v>
      </c>
      <c r="C231" s="1" t="s">
        <v>233</v>
      </c>
      <c r="D231" s="1">
        <v>0</v>
      </c>
      <c r="E231" s="200">
        <v>4436</v>
      </c>
      <c r="F231" s="1">
        <v>0</v>
      </c>
      <c r="G231" s="11" t="s">
        <v>585</v>
      </c>
    </row>
    <row r="232" spans="1:7" x14ac:dyDescent="0.25">
      <c r="A232" s="8">
        <v>230</v>
      </c>
      <c r="B232" s="1">
        <v>0</v>
      </c>
      <c r="C232" s="1" t="s">
        <v>234</v>
      </c>
      <c r="D232" s="1">
        <v>0</v>
      </c>
      <c r="E232" s="200">
        <v>4620</v>
      </c>
      <c r="F232" s="1">
        <v>0</v>
      </c>
      <c r="G232" s="11" t="s">
        <v>586</v>
      </c>
    </row>
    <row r="233" spans="1:7" x14ac:dyDescent="0.25">
      <c r="A233" s="8">
        <v>231</v>
      </c>
      <c r="B233" s="1">
        <v>0</v>
      </c>
      <c r="C233" s="1" t="s">
        <v>235</v>
      </c>
      <c r="D233" s="1">
        <v>0</v>
      </c>
      <c r="E233" s="200">
        <v>4804</v>
      </c>
      <c r="F233" s="1">
        <v>0</v>
      </c>
      <c r="G233" s="11" t="s">
        <v>587</v>
      </c>
    </row>
    <row r="234" spans="1:7" x14ac:dyDescent="0.25">
      <c r="A234" s="8">
        <v>232</v>
      </c>
      <c r="B234" s="1">
        <v>0</v>
      </c>
      <c r="C234" s="1" t="s">
        <v>236</v>
      </c>
      <c r="D234" s="1">
        <v>0</v>
      </c>
      <c r="E234" s="200">
        <v>4961</v>
      </c>
      <c r="F234" s="1">
        <v>0</v>
      </c>
      <c r="G234" s="11" t="s">
        <v>588</v>
      </c>
    </row>
    <row r="235" spans="1:7" x14ac:dyDescent="0.25">
      <c r="A235" s="8">
        <v>233</v>
      </c>
      <c r="B235" s="1">
        <v>0</v>
      </c>
      <c r="C235" s="1" t="s">
        <v>237</v>
      </c>
      <c r="D235" s="1">
        <v>0</v>
      </c>
      <c r="E235" s="200">
        <v>5329</v>
      </c>
      <c r="F235" s="1">
        <v>0</v>
      </c>
      <c r="G235" s="11" t="s">
        <v>589</v>
      </c>
    </row>
    <row r="236" spans="1:7" x14ac:dyDescent="0.25">
      <c r="A236" s="8">
        <v>234</v>
      </c>
      <c r="B236" s="1">
        <v>0</v>
      </c>
      <c r="C236" s="1"/>
      <c r="D236" s="1"/>
      <c r="E236" s="200"/>
      <c r="F236" s="1">
        <v>0</v>
      </c>
      <c r="G236" s="11"/>
    </row>
    <row r="237" spans="1:7" x14ac:dyDescent="0.25">
      <c r="A237" s="8">
        <v>235</v>
      </c>
      <c r="B237" s="1">
        <v>0</v>
      </c>
      <c r="C237" s="1"/>
      <c r="D237" s="1"/>
      <c r="E237" s="200"/>
      <c r="F237" s="1">
        <v>0</v>
      </c>
      <c r="G237" s="11"/>
    </row>
    <row r="238" spans="1:7" x14ac:dyDescent="0.25">
      <c r="A238" s="8">
        <v>236</v>
      </c>
      <c r="B238" s="1">
        <v>0</v>
      </c>
      <c r="C238" s="1"/>
      <c r="D238" s="1"/>
      <c r="E238" s="200"/>
      <c r="F238" s="1">
        <v>0</v>
      </c>
      <c r="G238" s="11"/>
    </row>
    <row r="239" spans="1:7" x14ac:dyDescent="0.25">
      <c r="A239" s="8">
        <v>237</v>
      </c>
      <c r="B239" s="1">
        <v>0</v>
      </c>
      <c r="C239" s="1"/>
      <c r="D239" s="1"/>
      <c r="E239" s="200"/>
      <c r="F239" s="1">
        <v>0</v>
      </c>
      <c r="G239" s="11"/>
    </row>
    <row r="240" spans="1:7" x14ac:dyDescent="0.25">
      <c r="A240" s="8">
        <v>238</v>
      </c>
      <c r="B240" s="1">
        <v>0</v>
      </c>
      <c r="C240" s="1"/>
      <c r="D240" s="1"/>
      <c r="E240" s="200"/>
      <c r="F240" s="1">
        <v>0</v>
      </c>
      <c r="G240" s="11"/>
    </row>
    <row r="241" spans="1:7" x14ac:dyDescent="0.25">
      <c r="A241" s="8">
        <v>239</v>
      </c>
      <c r="B241" s="1">
        <v>0</v>
      </c>
      <c r="C241" s="1"/>
      <c r="D241" s="1"/>
      <c r="E241" s="200"/>
      <c r="F241" s="1">
        <v>0</v>
      </c>
      <c r="G241" s="11"/>
    </row>
    <row r="242" spans="1:7" x14ac:dyDescent="0.25">
      <c r="A242" s="8">
        <v>240</v>
      </c>
      <c r="B242" s="1">
        <v>0</v>
      </c>
      <c r="C242" s="1"/>
      <c r="D242" s="1"/>
      <c r="E242" s="200"/>
      <c r="F242" s="1">
        <v>0</v>
      </c>
      <c r="G242" s="11"/>
    </row>
    <row r="243" spans="1:7" x14ac:dyDescent="0.25">
      <c r="A243" s="8">
        <v>241</v>
      </c>
      <c r="B243" s="1">
        <v>0</v>
      </c>
      <c r="C243" s="1"/>
      <c r="D243" s="1"/>
      <c r="E243" s="200"/>
      <c r="F243" s="1">
        <v>0</v>
      </c>
      <c r="G243" s="11"/>
    </row>
    <row r="244" spans="1:7" x14ac:dyDescent="0.25">
      <c r="A244" s="8">
        <v>242</v>
      </c>
      <c r="B244" s="1">
        <v>0</v>
      </c>
      <c r="C244" s="1"/>
      <c r="D244" s="1"/>
      <c r="E244" s="200"/>
      <c r="F244" s="1">
        <v>0</v>
      </c>
      <c r="G244" s="11"/>
    </row>
    <row r="245" spans="1:7" x14ac:dyDescent="0.25">
      <c r="A245" s="8">
        <v>243</v>
      </c>
      <c r="B245" s="1">
        <v>0</v>
      </c>
      <c r="C245" s="1"/>
      <c r="D245" s="1"/>
      <c r="E245" s="200"/>
      <c r="F245" s="1">
        <v>0</v>
      </c>
      <c r="G245" s="11"/>
    </row>
    <row r="246" spans="1:7" x14ac:dyDescent="0.25">
      <c r="A246" s="8">
        <v>244</v>
      </c>
      <c r="B246" s="1">
        <v>0</v>
      </c>
      <c r="C246" s="1"/>
      <c r="D246" s="1"/>
      <c r="E246" s="200"/>
      <c r="F246" s="1">
        <v>0</v>
      </c>
      <c r="G246" s="11"/>
    </row>
    <row r="247" spans="1:7" x14ac:dyDescent="0.25">
      <c r="A247" s="8">
        <v>245</v>
      </c>
      <c r="B247" s="1">
        <v>0</v>
      </c>
      <c r="C247" s="1"/>
      <c r="D247" s="1"/>
      <c r="E247" s="200"/>
      <c r="F247" s="1">
        <v>0</v>
      </c>
      <c r="G247" s="11"/>
    </row>
    <row r="248" spans="1:7" x14ac:dyDescent="0.25">
      <c r="A248" s="8">
        <v>246</v>
      </c>
      <c r="B248" s="1">
        <v>0</v>
      </c>
      <c r="C248" s="1"/>
      <c r="D248" s="1"/>
      <c r="E248" s="200"/>
      <c r="F248" s="1">
        <v>0</v>
      </c>
      <c r="G248" s="11"/>
    </row>
    <row r="249" spans="1:7" x14ac:dyDescent="0.25">
      <c r="A249" s="8">
        <v>247</v>
      </c>
      <c r="B249" s="1">
        <v>0</v>
      </c>
      <c r="C249" s="1"/>
      <c r="D249" s="1"/>
      <c r="E249" s="200"/>
      <c r="F249" s="1">
        <v>0</v>
      </c>
      <c r="G249" s="11"/>
    </row>
    <row r="250" spans="1:7" x14ac:dyDescent="0.25">
      <c r="A250" s="8">
        <v>248</v>
      </c>
      <c r="B250" s="1">
        <v>0</v>
      </c>
      <c r="C250" s="1" t="s">
        <v>252</v>
      </c>
      <c r="D250" s="1">
        <v>0</v>
      </c>
      <c r="E250" s="200">
        <v>143</v>
      </c>
      <c r="F250" s="1">
        <v>0</v>
      </c>
      <c r="G250" s="11" t="s">
        <v>604</v>
      </c>
    </row>
    <row r="251" spans="1:7" x14ac:dyDescent="0.25">
      <c r="A251" s="8">
        <v>249</v>
      </c>
      <c r="B251" s="1">
        <v>0</v>
      </c>
      <c r="C251" s="1" t="s">
        <v>253</v>
      </c>
      <c r="D251" s="1">
        <v>0</v>
      </c>
      <c r="E251" s="200">
        <v>220</v>
      </c>
      <c r="F251" s="1">
        <v>0</v>
      </c>
      <c r="G251" s="11" t="s">
        <v>605</v>
      </c>
    </row>
    <row r="252" spans="1:7" x14ac:dyDescent="0.25">
      <c r="A252" s="8">
        <v>250</v>
      </c>
      <c r="B252" s="1">
        <v>0</v>
      </c>
      <c r="C252" s="1" t="s">
        <v>254</v>
      </c>
      <c r="D252" s="1">
        <v>0</v>
      </c>
      <c r="E252" s="200">
        <v>550</v>
      </c>
      <c r="F252" s="1">
        <v>0</v>
      </c>
      <c r="G252" s="11" t="s">
        <v>606</v>
      </c>
    </row>
    <row r="253" spans="1:7" x14ac:dyDescent="0.25">
      <c r="A253" s="8">
        <v>251</v>
      </c>
      <c r="B253" s="1">
        <v>0</v>
      </c>
      <c r="C253" s="1" t="s">
        <v>255</v>
      </c>
      <c r="D253" s="1">
        <v>0</v>
      </c>
      <c r="E253" s="200">
        <v>1815</v>
      </c>
      <c r="F253" s="1">
        <v>0</v>
      </c>
      <c r="G253" s="11" t="s">
        <v>607</v>
      </c>
    </row>
    <row r="254" spans="1:7" x14ac:dyDescent="0.25">
      <c r="A254" s="8">
        <v>252</v>
      </c>
      <c r="B254" s="1">
        <v>0</v>
      </c>
      <c r="C254" s="1" t="s">
        <v>256</v>
      </c>
      <c r="D254" s="1">
        <v>0</v>
      </c>
      <c r="E254" s="200">
        <v>825</v>
      </c>
      <c r="F254" s="1">
        <v>0</v>
      </c>
      <c r="G254" s="12" t="s">
        <v>608</v>
      </c>
    </row>
    <row r="255" spans="1:7" x14ac:dyDescent="0.25">
      <c r="A255" s="8">
        <v>253</v>
      </c>
      <c r="B255" s="1">
        <v>0</v>
      </c>
      <c r="C255" s="1" t="s">
        <v>257</v>
      </c>
      <c r="D255" s="1">
        <v>0</v>
      </c>
      <c r="E255" s="200">
        <v>1100</v>
      </c>
      <c r="F255" s="1">
        <v>0</v>
      </c>
      <c r="G255" s="11" t="s">
        <v>609</v>
      </c>
    </row>
    <row r="256" spans="1:7" x14ac:dyDescent="0.25">
      <c r="A256" s="8">
        <v>254</v>
      </c>
      <c r="B256" s="1">
        <v>0</v>
      </c>
      <c r="C256" s="1" t="s">
        <v>258</v>
      </c>
      <c r="D256" s="1">
        <v>0</v>
      </c>
      <c r="E256" s="200">
        <v>1100</v>
      </c>
      <c r="F256" s="1">
        <v>0</v>
      </c>
      <c r="G256" s="11" t="s">
        <v>610</v>
      </c>
    </row>
    <row r="257" spans="1:7" x14ac:dyDescent="0.25">
      <c r="A257" s="8">
        <v>255</v>
      </c>
      <c r="B257" s="1">
        <v>0</v>
      </c>
      <c r="C257" s="1" t="s">
        <v>259</v>
      </c>
      <c r="D257" s="1">
        <v>0</v>
      </c>
      <c r="E257" s="200">
        <v>2100</v>
      </c>
      <c r="F257" s="1">
        <v>0</v>
      </c>
      <c r="G257" s="11" t="s">
        <v>611</v>
      </c>
    </row>
    <row r="258" spans="1:7" x14ac:dyDescent="0.25">
      <c r="A258" s="8">
        <v>256</v>
      </c>
      <c r="B258" s="1">
        <v>0</v>
      </c>
      <c r="C258" s="1" t="s">
        <v>260</v>
      </c>
      <c r="D258" s="1">
        <v>0</v>
      </c>
      <c r="E258" s="200">
        <v>1100</v>
      </c>
      <c r="F258" s="1">
        <v>0</v>
      </c>
      <c r="G258" s="11" t="s">
        <v>612</v>
      </c>
    </row>
    <row r="259" spans="1:7" x14ac:dyDescent="0.25">
      <c r="A259" s="8">
        <v>257</v>
      </c>
      <c r="B259" s="1">
        <v>0</v>
      </c>
      <c r="C259" s="1" t="s">
        <v>261</v>
      </c>
      <c r="D259" s="1">
        <v>0</v>
      </c>
      <c r="E259" s="200">
        <v>1400</v>
      </c>
      <c r="F259" s="1">
        <v>0</v>
      </c>
      <c r="G259" s="11" t="s">
        <v>613</v>
      </c>
    </row>
    <row r="260" spans="1:7" x14ac:dyDescent="0.25">
      <c r="A260" s="8">
        <v>258</v>
      </c>
      <c r="B260" s="1">
        <v>0</v>
      </c>
      <c r="C260" s="1" t="s">
        <v>262</v>
      </c>
      <c r="D260" s="1">
        <v>0</v>
      </c>
      <c r="E260" s="200">
        <v>1100</v>
      </c>
      <c r="F260" s="1">
        <v>0</v>
      </c>
      <c r="G260" s="11" t="s">
        <v>614</v>
      </c>
    </row>
    <row r="261" spans="1:7" x14ac:dyDescent="0.25">
      <c r="A261" s="8">
        <v>259</v>
      </c>
      <c r="B261" s="1">
        <v>0</v>
      </c>
      <c r="C261" s="1" t="s">
        <v>263</v>
      </c>
      <c r="D261" s="1">
        <v>0</v>
      </c>
      <c r="E261" s="200">
        <v>440</v>
      </c>
      <c r="F261" s="1">
        <v>0</v>
      </c>
      <c r="G261" s="11" t="s">
        <v>615</v>
      </c>
    </row>
    <row r="262" spans="1:7" x14ac:dyDescent="0.25">
      <c r="A262" s="8">
        <v>260</v>
      </c>
      <c r="B262" s="1">
        <v>0</v>
      </c>
      <c r="C262" s="1" t="s">
        <v>264</v>
      </c>
      <c r="D262" s="1">
        <v>0</v>
      </c>
      <c r="E262" s="200">
        <v>198</v>
      </c>
      <c r="F262" s="1">
        <v>0</v>
      </c>
      <c r="G262" s="11" t="s">
        <v>616</v>
      </c>
    </row>
    <row r="263" spans="1:7" x14ac:dyDescent="0.25">
      <c r="A263" s="8">
        <v>261</v>
      </c>
      <c r="B263" s="1">
        <v>0</v>
      </c>
      <c r="C263" s="1" t="s">
        <v>265</v>
      </c>
      <c r="D263" s="1">
        <v>0</v>
      </c>
      <c r="E263" s="200">
        <v>6325</v>
      </c>
      <c r="F263" s="1">
        <v>0</v>
      </c>
      <c r="G263" s="11" t="s">
        <v>617</v>
      </c>
    </row>
    <row r="264" spans="1:7" x14ac:dyDescent="0.25">
      <c r="A264" s="8">
        <v>262</v>
      </c>
      <c r="B264" s="1">
        <v>0</v>
      </c>
      <c r="C264" s="1" t="s">
        <v>266</v>
      </c>
      <c r="D264" s="1">
        <v>0</v>
      </c>
      <c r="E264" s="200">
        <v>5819</v>
      </c>
      <c r="F264" s="1">
        <v>0</v>
      </c>
      <c r="G264" s="13" t="s">
        <v>618</v>
      </c>
    </row>
    <row r="265" spans="1:7" x14ac:dyDescent="0.25">
      <c r="A265" s="8">
        <v>263</v>
      </c>
      <c r="B265" s="1">
        <v>0</v>
      </c>
      <c r="C265" s="1" t="s">
        <v>267</v>
      </c>
      <c r="D265" s="1">
        <v>0</v>
      </c>
      <c r="E265" s="200">
        <v>1139</v>
      </c>
      <c r="F265" s="1">
        <v>0</v>
      </c>
      <c r="G265" s="13" t="s">
        <v>619</v>
      </c>
    </row>
    <row r="266" spans="1:7" x14ac:dyDescent="0.25">
      <c r="A266" s="8">
        <v>264</v>
      </c>
      <c r="B266" s="1">
        <v>0</v>
      </c>
      <c r="C266" s="1" t="s">
        <v>268</v>
      </c>
      <c r="D266" s="1">
        <v>0</v>
      </c>
      <c r="E266" s="200">
        <v>886</v>
      </c>
      <c r="F266" s="1">
        <v>0</v>
      </c>
      <c r="G266" s="13" t="s">
        <v>620</v>
      </c>
    </row>
    <row r="267" spans="1:7" x14ac:dyDescent="0.25">
      <c r="A267" s="8">
        <v>265</v>
      </c>
      <c r="B267" s="1">
        <v>0</v>
      </c>
      <c r="C267" s="1" t="s">
        <v>269</v>
      </c>
      <c r="D267" s="1">
        <v>0</v>
      </c>
      <c r="E267" s="200">
        <v>979</v>
      </c>
      <c r="F267" s="1">
        <v>0</v>
      </c>
      <c r="G267" s="13" t="s">
        <v>621</v>
      </c>
    </row>
    <row r="268" spans="1:7" x14ac:dyDescent="0.25">
      <c r="A268" s="8">
        <v>266</v>
      </c>
      <c r="B268" s="1">
        <v>0</v>
      </c>
      <c r="C268" s="1" t="s">
        <v>270</v>
      </c>
      <c r="D268" s="1">
        <v>0</v>
      </c>
      <c r="E268" s="200">
        <v>385</v>
      </c>
      <c r="F268" s="1">
        <v>0</v>
      </c>
      <c r="G268" s="13" t="s">
        <v>622</v>
      </c>
    </row>
    <row r="269" spans="1:7" x14ac:dyDescent="0.25">
      <c r="A269" s="8">
        <v>267</v>
      </c>
      <c r="B269" s="1">
        <v>0</v>
      </c>
      <c r="C269" s="1" t="s">
        <v>271</v>
      </c>
      <c r="D269" s="1">
        <v>0</v>
      </c>
      <c r="E269" s="200">
        <v>550</v>
      </c>
      <c r="F269" s="1">
        <v>0</v>
      </c>
      <c r="G269" s="13" t="s">
        <v>623</v>
      </c>
    </row>
    <row r="270" spans="1:7" x14ac:dyDescent="0.25">
      <c r="A270" s="8">
        <v>268</v>
      </c>
      <c r="B270" s="1">
        <v>0</v>
      </c>
      <c r="C270" s="1" t="s">
        <v>272</v>
      </c>
      <c r="D270" s="1">
        <v>0</v>
      </c>
      <c r="E270" s="200">
        <v>380</v>
      </c>
      <c r="F270" s="1">
        <v>0</v>
      </c>
      <c r="G270" s="13" t="s">
        <v>624</v>
      </c>
    </row>
    <row r="271" spans="1:7" x14ac:dyDescent="0.25">
      <c r="A271" s="8">
        <v>269</v>
      </c>
      <c r="B271" s="1">
        <v>0</v>
      </c>
      <c r="C271" s="1" t="s">
        <v>273</v>
      </c>
      <c r="D271" s="1">
        <v>0</v>
      </c>
      <c r="E271" s="200">
        <v>506</v>
      </c>
      <c r="F271" s="1">
        <v>0</v>
      </c>
      <c r="G271" s="13" t="s">
        <v>625</v>
      </c>
    </row>
    <row r="272" spans="1:7" x14ac:dyDescent="0.25">
      <c r="A272" s="8">
        <v>270</v>
      </c>
      <c r="B272" s="1">
        <v>0</v>
      </c>
      <c r="C272" s="1" t="s">
        <v>274</v>
      </c>
      <c r="D272" s="1">
        <v>0</v>
      </c>
      <c r="E272" s="200">
        <v>385</v>
      </c>
      <c r="F272" s="1">
        <v>0</v>
      </c>
      <c r="G272" s="13" t="s">
        <v>626</v>
      </c>
    </row>
    <row r="273" spans="1:7" x14ac:dyDescent="0.25">
      <c r="A273" s="8">
        <v>271</v>
      </c>
      <c r="B273" s="1">
        <v>0</v>
      </c>
      <c r="C273" s="1" t="s">
        <v>275</v>
      </c>
      <c r="D273" s="1">
        <v>0</v>
      </c>
      <c r="E273" s="200">
        <v>127</v>
      </c>
      <c r="F273" s="1">
        <v>0</v>
      </c>
      <c r="G273" s="13" t="s">
        <v>627</v>
      </c>
    </row>
    <row r="274" spans="1:7" x14ac:dyDescent="0.25">
      <c r="A274" s="8">
        <v>272</v>
      </c>
      <c r="B274" s="1">
        <v>0</v>
      </c>
      <c r="C274" s="1" t="s">
        <v>276</v>
      </c>
      <c r="D274" s="1">
        <v>0</v>
      </c>
      <c r="E274" s="200">
        <v>506</v>
      </c>
      <c r="F274" s="1">
        <v>0</v>
      </c>
      <c r="G274" s="13" t="s">
        <v>628</v>
      </c>
    </row>
    <row r="275" spans="1:7" x14ac:dyDescent="0.25">
      <c r="A275" s="8">
        <v>273</v>
      </c>
      <c r="B275" s="1">
        <v>0</v>
      </c>
      <c r="C275" s="1" t="s">
        <v>277</v>
      </c>
      <c r="D275" s="1">
        <v>0</v>
      </c>
      <c r="E275" s="200">
        <v>715</v>
      </c>
      <c r="F275" s="1">
        <v>0</v>
      </c>
      <c r="G275" s="13" t="s">
        <v>629</v>
      </c>
    </row>
    <row r="276" spans="1:7" x14ac:dyDescent="0.25">
      <c r="A276" s="8">
        <v>274</v>
      </c>
      <c r="B276" s="1">
        <v>0</v>
      </c>
      <c r="C276" s="1" t="s">
        <v>278</v>
      </c>
      <c r="D276" s="1">
        <v>0</v>
      </c>
      <c r="E276" s="200">
        <v>550</v>
      </c>
      <c r="F276" s="1">
        <v>0</v>
      </c>
      <c r="G276" s="13" t="s">
        <v>630</v>
      </c>
    </row>
    <row r="277" spans="1:7" x14ac:dyDescent="0.25">
      <c r="A277" s="8">
        <v>275</v>
      </c>
      <c r="B277" s="1">
        <v>0</v>
      </c>
      <c r="C277" s="1" t="s">
        <v>279</v>
      </c>
      <c r="D277" s="1">
        <v>0</v>
      </c>
      <c r="E277" s="200">
        <v>886</v>
      </c>
      <c r="F277" s="1">
        <v>0</v>
      </c>
      <c r="G277" s="13" t="s">
        <v>631</v>
      </c>
    </row>
    <row r="278" spans="1:7" x14ac:dyDescent="0.25">
      <c r="A278" s="8">
        <v>276</v>
      </c>
      <c r="B278" s="1">
        <v>0</v>
      </c>
      <c r="C278" s="1" t="s">
        <v>280</v>
      </c>
      <c r="D278" s="1">
        <v>0</v>
      </c>
      <c r="E278" s="200">
        <v>297</v>
      </c>
      <c r="F278" s="1">
        <v>0</v>
      </c>
      <c r="G278" s="13" t="s">
        <v>632</v>
      </c>
    </row>
    <row r="279" spans="1:7" x14ac:dyDescent="0.25">
      <c r="A279" s="8">
        <v>277</v>
      </c>
      <c r="B279" s="1">
        <v>0</v>
      </c>
      <c r="C279" s="1" t="s">
        <v>281</v>
      </c>
      <c r="D279" s="1">
        <v>0</v>
      </c>
      <c r="E279" s="200">
        <v>7671</v>
      </c>
      <c r="F279" s="1">
        <v>0</v>
      </c>
      <c r="G279" s="11" t="s">
        <v>633</v>
      </c>
    </row>
    <row r="280" spans="1:7" x14ac:dyDescent="0.25">
      <c r="A280" s="8">
        <v>278</v>
      </c>
      <c r="B280" s="1">
        <v>0</v>
      </c>
      <c r="C280" s="1" t="s">
        <v>282</v>
      </c>
      <c r="D280" s="1">
        <v>0</v>
      </c>
      <c r="E280" s="200">
        <v>664</v>
      </c>
      <c r="F280" s="1">
        <v>0</v>
      </c>
      <c r="G280" s="11" t="s">
        <v>634</v>
      </c>
    </row>
    <row r="281" spans="1:7" x14ac:dyDescent="0.25">
      <c r="A281" s="8">
        <v>279</v>
      </c>
      <c r="B281" s="1">
        <v>0</v>
      </c>
      <c r="C281" s="1" t="s">
        <v>283</v>
      </c>
      <c r="D281" s="1">
        <v>0</v>
      </c>
      <c r="E281" s="200" t="s">
        <v>331</v>
      </c>
      <c r="F281" s="1">
        <v>0</v>
      </c>
      <c r="G281" s="11" t="s">
        <v>635</v>
      </c>
    </row>
    <row r="282" spans="1:7" x14ac:dyDescent="0.25">
      <c r="A282" s="8">
        <v>280</v>
      </c>
      <c r="B282" s="1">
        <v>0</v>
      </c>
      <c r="C282" s="1" t="s">
        <v>284</v>
      </c>
      <c r="D282" s="1">
        <v>0</v>
      </c>
      <c r="E282" s="200">
        <v>3400</v>
      </c>
      <c r="F282" s="1">
        <v>0</v>
      </c>
      <c r="G282" s="11" t="s">
        <v>636</v>
      </c>
    </row>
    <row r="283" spans="1:7" x14ac:dyDescent="0.25">
      <c r="A283" s="8">
        <v>281</v>
      </c>
      <c r="B283" s="1">
        <v>0</v>
      </c>
      <c r="C283" s="1" t="s">
        <v>285</v>
      </c>
      <c r="D283" s="1">
        <v>0</v>
      </c>
      <c r="E283" s="200">
        <v>2070</v>
      </c>
      <c r="F283" s="1">
        <v>0</v>
      </c>
      <c r="G283" s="11" t="s">
        <v>637</v>
      </c>
    </row>
    <row r="284" spans="1:7" x14ac:dyDescent="0.25">
      <c r="A284" s="8">
        <v>282</v>
      </c>
      <c r="B284" s="1">
        <v>0</v>
      </c>
      <c r="C284" s="1" t="s">
        <v>286</v>
      </c>
      <c r="D284" s="1">
        <v>0</v>
      </c>
      <c r="E284" s="200">
        <v>3400</v>
      </c>
      <c r="F284" s="1">
        <v>0</v>
      </c>
      <c r="G284" s="11" t="s">
        <v>638</v>
      </c>
    </row>
    <row r="285" spans="1:7" x14ac:dyDescent="0.25">
      <c r="A285" s="8">
        <v>283</v>
      </c>
      <c r="B285" s="1">
        <v>0</v>
      </c>
      <c r="C285" s="1" t="s">
        <v>287</v>
      </c>
      <c r="D285" s="1">
        <v>0</v>
      </c>
      <c r="E285" s="200" t="s">
        <v>332</v>
      </c>
      <c r="F285" s="1">
        <v>0</v>
      </c>
      <c r="G285" s="11" t="s">
        <v>639</v>
      </c>
    </row>
    <row r="286" spans="1:7" x14ac:dyDescent="0.25">
      <c r="A286" s="8">
        <v>284</v>
      </c>
      <c r="B286" s="1">
        <v>0</v>
      </c>
      <c r="C286" s="1" t="s">
        <v>288</v>
      </c>
      <c r="D286" s="1">
        <v>0</v>
      </c>
      <c r="E286" s="200" t="s">
        <v>332</v>
      </c>
      <c r="F286" s="1">
        <v>0</v>
      </c>
      <c r="G286" s="11" t="s">
        <v>640</v>
      </c>
    </row>
    <row r="287" spans="1:7" x14ac:dyDescent="0.25">
      <c r="A287" s="8">
        <v>285</v>
      </c>
      <c r="B287" s="1">
        <v>0</v>
      </c>
      <c r="C287" s="2" t="s">
        <v>338</v>
      </c>
      <c r="D287" s="1">
        <v>0</v>
      </c>
      <c r="E287" s="200">
        <v>3800</v>
      </c>
      <c r="F287" s="1">
        <v>0</v>
      </c>
      <c r="G287" s="11" t="s">
        <v>641</v>
      </c>
    </row>
    <row r="288" spans="1:7" x14ac:dyDescent="0.25">
      <c r="A288" s="8">
        <v>286</v>
      </c>
      <c r="B288" s="1">
        <v>0</v>
      </c>
      <c r="C288" s="2" t="s">
        <v>339</v>
      </c>
      <c r="D288" s="1">
        <v>0</v>
      </c>
      <c r="E288" s="200">
        <v>3800</v>
      </c>
      <c r="F288" s="1">
        <v>0</v>
      </c>
      <c r="G288" s="11" t="s">
        <v>642</v>
      </c>
    </row>
    <row r="289" spans="1:7" x14ac:dyDescent="0.25">
      <c r="A289" s="8">
        <v>287</v>
      </c>
      <c r="B289" s="1">
        <v>0</v>
      </c>
      <c r="C289" s="1" t="s">
        <v>289</v>
      </c>
      <c r="D289" s="1">
        <v>0</v>
      </c>
      <c r="E289" s="200" t="s">
        <v>333</v>
      </c>
      <c r="F289" s="1">
        <v>0</v>
      </c>
      <c r="G289" s="13" t="s">
        <v>643</v>
      </c>
    </row>
    <row r="290" spans="1:7" x14ac:dyDescent="0.25">
      <c r="A290" s="8">
        <v>288</v>
      </c>
      <c r="B290" s="1">
        <v>0</v>
      </c>
      <c r="C290" s="1" t="s">
        <v>340</v>
      </c>
      <c r="D290" s="1">
        <v>0</v>
      </c>
      <c r="E290" s="200" t="s">
        <v>334</v>
      </c>
      <c r="F290" s="1">
        <v>0</v>
      </c>
      <c r="G290" s="11" t="s">
        <v>644</v>
      </c>
    </row>
    <row r="291" spans="1:7" x14ac:dyDescent="0.25">
      <c r="A291" s="8">
        <v>289</v>
      </c>
      <c r="B291" s="1">
        <v>0</v>
      </c>
      <c r="C291" s="1" t="s">
        <v>341</v>
      </c>
      <c r="D291" s="1">
        <v>0</v>
      </c>
      <c r="E291" s="200" t="s">
        <v>335</v>
      </c>
      <c r="F291" s="1">
        <v>0</v>
      </c>
      <c r="G291" s="11" t="s">
        <v>645</v>
      </c>
    </row>
    <row r="292" spans="1:7" x14ac:dyDescent="0.25">
      <c r="A292" s="8">
        <v>290</v>
      </c>
      <c r="B292" s="1">
        <v>0</v>
      </c>
      <c r="C292" s="1" t="s">
        <v>290</v>
      </c>
      <c r="D292" s="1">
        <v>0</v>
      </c>
      <c r="E292" s="200" t="s">
        <v>336</v>
      </c>
      <c r="F292" s="1">
        <v>0</v>
      </c>
      <c r="G292" s="11" t="s">
        <v>646</v>
      </c>
    </row>
    <row r="293" spans="1:7" x14ac:dyDescent="0.25">
      <c r="A293" s="8">
        <v>291</v>
      </c>
      <c r="B293" s="1">
        <v>0</v>
      </c>
      <c r="C293" s="1" t="s">
        <v>291</v>
      </c>
      <c r="D293" s="1">
        <v>0</v>
      </c>
      <c r="E293" s="200" t="s">
        <v>337</v>
      </c>
      <c r="F293" s="1">
        <v>0</v>
      </c>
      <c r="G293" s="11" t="s">
        <v>647</v>
      </c>
    </row>
    <row r="294" spans="1:7" x14ac:dyDescent="0.25">
      <c r="A294" s="8">
        <v>292</v>
      </c>
      <c r="B294" s="1">
        <v>0</v>
      </c>
      <c r="C294" s="1" t="s">
        <v>292</v>
      </c>
      <c r="D294" s="1">
        <v>0</v>
      </c>
      <c r="E294" s="200">
        <v>10900</v>
      </c>
      <c r="F294" s="1">
        <v>0</v>
      </c>
      <c r="G294" s="11" t="s">
        <v>648</v>
      </c>
    </row>
    <row r="295" spans="1:7" x14ac:dyDescent="0.25">
      <c r="A295" s="8">
        <v>293</v>
      </c>
      <c r="B295" s="1">
        <v>0</v>
      </c>
      <c r="C295" s="1" t="s">
        <v>293</v>
      </c>
      <c r="D295" s="1">
        <v>0</v>
      </c>
      <c r="E295" s="200">
        <v>11850</v>
      </c>
      <c r="F295" s="1">
        <v>0</v>
      </c>
      <c r="G295" s="11" t="s">
        <v>649</v>
      </c>
    </row>
    <row r="296" spans="1:7" x14ac:dyDescent="0.25">
      <c r="A296" s="8">
        <v>294</v>
      </c>
      <c r="B296" s="1">
        <v>0</v>
      </c>
      <c r="C296" s="1" t="s">
        <v>294</v>
      </c>
      <c r="D296" s="1">
        <v>0</v>
      </c>
      <c r="E296" s="200">
        <v>400</v>
      </c>
      <c r="F296" s="1">
        <v>0</v>
      </c>
      <c r="G296" s="13" t="s">
        <v>650</v>
      </c>
    </row>
    <row r="297" spans="1:7" x14ac:dyDescent="0.25">
      <c r="A297" s="8">
        <v>295</v>
      </c>
      <c r="B297" s="1">
        <v>0</v>
      </c>
      <c r="C297" s="2" t="s">
        <v>342</v>
      </c>
      <c r="D297" s="1">
        <v>0</v>
      </c>
      <c r="E297" s="200">
        <v>1155</v>
      </c>
      <c r="F297" s="1">
        <v>0</v>
      </c>
      <c r="G297" s="13" t="s">
        <v>651</v>
      </c>
    </row>
    <row r="298" spans="1:7" x14ac:dyDescent="0.25">
      <c r="A298" s="8">
        <v>296</v>
      </c>
      <c r="B298" s="1">
        <v>0</v>
      </c>
      <c r="C298" s="1" t="s">
        <v>343</v>
      </c>
      <c r="D298" s="1">
        <v>0</v>
      </c>
      <c r="E298" s="200">
        <v>605</v>
      </c>
      <c r="F298" s="1">
        <v>0</v>
      </c>
      <c r="G298" s="13" t="s">
        <v>652</v>
      </c>
    </row>
    <row r="299" spans="1:7" x14ac:dyDescent="0.25">
      <c r="A299" s="8">
        <v>297</v>
      </c>
      <c r="B299" s="1">
        <v>0</v>
      </c>
      <c r="C299" s="1" t="s">
        <v>295</v>
      </c>
      <c r="D299" s="1">
        <v>0</v>
      </c>
      <c r="E299" s="200">
        <v>150</v>
      </c>
      <c r="F299" s="1">
        <v>0</v>
      </c>
      <c r="G299" s="11" t="s">
        <v>653</v>
      </c>
    </row>
    <row r="300" spans="1:7" x14ac:dyDescent="0.25">
      <c r="A300" s="8">
        <v>298</v>
      </c>
      <c r="B300" s="1">
        <v>0</v>
      </c>
      <c r="C300" s="1" t="s">
        <v>344</v>
      </c>
      <c r="D300" s="1">
        <v>0</v>
      </c>
      <c r="E300" s="200">
        <v>180</v>
      </c>
      <c r="F300" s="1">
        <v>0</v>
      </c>
      <c r="G300" s="11" t="s">
        <v>654</v>
      </c>
    </row>
    <row r="301" spans="1:7" x14ac:dyDescent="0.25">
      <c r="A301" s="8">
        <v>299</v>
      </c>
      <c r="B301" s="1">
        <v>0</v>
      </c>
      <c r="C301" s="1" t="s">
        <v>296</v>
      </c>
      <c r="D301" s="1">
        <v>0</v>
      </c>
      <c r="E301" s="200">
        <v>275</v>
      </c>
      <c r="F301" s="1">
        <v>0</v>
      </c>
      <c r="G301" s="11" t="s">
        <v>655</v>
      </c>
    </row>
    <row r="302" spans="1:7" x14ac:dyDescent="0.25">
      <c r="A302" s="8">
        <v>300</v>
      </c>
      <c r="B302" s="1">
        <v>0</v>
      </c>
      <c r="C302" s="1" t="s">
        <v>297</v>
      </c>
      <c r="D302" s="1">
        <v>0</v>
      </c>
      <c r="E302" s="200">
        <v>150</v>
      </c>
      <c r="F302" s="1">
        <v>0</v>
      </c>
      <c r="G302" s="11" t="s">
        <v>656</v>
      </c>
    </row>
    <row r="303" spans="1:7" x14ac:dyDescent="0.25">
      <c r="A303" s="8">
        <v>301</v>
      </c>
      <c r="B303" s="1">
        <v>0</v>
      </c>
      <c r="C303" s="1" t="s">
        <v>298</v>
      </c>
      <c r="D303" s="1">
        <v>0</v>
      </c>
      <c r="E303" s="200">
        <v>350</v>
      </c>
      <c r="F303" s="1">
        <v>0</v>
      </c>
      <c r="G303" s="11" t="s">
        <v>657</v>
      </c>
    </row>
    <row r="304" spans="1:7" x14ac:dyDescent="0.25">
      <c r="A304" s="8">
        <v>302</v>
      </c>
      <c r="B304" s="1">
        <v>0</v>
      </c>
      <c r="C304" s="1" t="s">
        <v>299</v>
      </c>
      <c r="D304" s="1">
        <v>0</v>
      </c>
      <c r="E304" s="200">
        <v>165</v>
      </c>
      <c r="F304" s="1">
        <v>0</v>
      </c>
      <c r="G304" s="11" t="s">
        <v>658</v>
      </c>
    </row>
    <row r="305" spans="1:7" x14ac:dyDescent="0.25">
      <c r="A305" s="8">
        <v>303</v>
      </c>
      <c r="B305" s="1">
        <v>0</v>
      </c>
      <c r="C305" s="1" t="s">
        <v>345</v>
      </c>
      <c r="D305" s="1">
        <v>0</v>
      </c>
      <c r="E305" s="200">
        <v>250</v>
      </c>
      <c r="F305" s="1">
        <v>0</v>
      </c>
      <c r="G305" s="11" t="s">
        <v>659</v>
      </c>
    </row>
    <row r="306" spans="1:7" x14ac:dyDescent="0.25">
      <c r="A306" s="8">
        <v>304</v>
      </c>
      <c r="B306" s="1">
        <v>0</v>
      </c>
      <c r="C306" s="1" t="s">
        <v>346</v>
      </c>
      <c r="D306" s="1">
        <v>0</v>
      </c>
      <c r="E306" s="200">
        <v>500</v>
      </c>
      <c r="F306" s="1">
        <v>0</v>
      </c>
      <c r="G306" s="11" t="s">
        <v>660</v>
      </c>
    </row>
    <row r="307" spans="1:7" x14ac:dyDescent="0.25">
      <c r="A307" s="8">
        <v>305</v>
      </c>
      <c r="B307" s="1">
        <v>0</v>
      </c>
      <c r="C307" s="1" t="s">
        <v>300</v>
      </c>
      <c r="D307" s="1">
        <v>0</v>
      </c>
      <c r="E307" s="200">
        <v>440</v>
      </c>
      <c r="F307" s="1">
        <v>0</v>
      </c>
      <c r="G307" s="11" t="s">
        <v>661</v>
      </c>
    </row>
    <row r="308" spans="1:7" x14ac:dyDescent="0.25">
      <c r="A308" s="8">
        <v>306</v>
      </c>
      <c r="B308" s="1">
        <v>0</v>
      </c>
      <c r="C308" s="1" t="s">
        <v>347</v>
      </c>
      <c r="D308" s="1">
        <v>0</v>
      </c>
      <c r="E308" s="200">
        <v>700</v>
      </c>
      <c r="F308" s="1">
        <v>0</v>
      </c>
      <c r="G308" s="11" t="s">
        <v>662</v>
      </c>
    </row>
    <row r="309" spans="1:7" x14ac:dyDescent="0.25">
      <c r="A309" s="8">
        <v>307</v>
      </c>
      <c r="B309" s="1">
        <v>0</v>
      </c>
      <c r="C309" s="2" t="s">
        <v>348</v>
      </c>
      <c r="D309" s="1">
        <v>0</v>
      </c>
      <c r="E309" s="200">
        <v>110</v>
      </c>
      <c r="F309" s="1">
        <v>0</v>
      </c>
      <c r="G309" s="11" t="s">
        <v>663</v>
      </c>
    </row>
    <row r="310" spans="1:7" x14ac:dyDescent="0.25">
      <c r="A310" s="8">
        <v>308</v>
      </c>
      <c r="B310" s="1">
        <v>0</v>
      </c>
      <c r="C310" s="1" t="s">
        <v>301</v>
      </c>
      <c r="D310" s="1">
        <v>0</v>
      </c>
      <c r="E310" s="200">
        <v>165</v>
      </c>
      <c r="F310" s="1">
        <v>0</v>
      </c>
      <c r="G310" s="11" t="s">
        <v>664</v>
      </c>
    </row>
    <row r="311" spans="1:7" x14ac:dyDescent="0.25">
      <c r="A311" s="8">
        <v>309</v>
      </c>
      <c r="B311" s="1">
        <v>0</v>
      </c>
      <c r="C311" s="1" t="s">
        <v>302</v>
      </c>
      <c r="D311" s="1">
        <v>0</v>
      </c>
      <c r="E311" s="200">
        <v>330</v>
      </c>
      <c r="F311" s="1">
        <v>0</v>
      </c>
      <c r="G311" s="11" t="s">
        <v>665</v>
      </c>
    </row>
    <row r="312" spans="1:7" x14ac:dyDescent="0.25">
      <c r="A312" s="8">
        <v>310</v>
      </c>
      <c r="B312" s="1">
        <v>0</v>
      </c>
      <c r="C312" s="2"/>
      <c r="D312" s="1"/>
      <c r="E312" s="200"/>
      <c r="F312" s="1"/>
      <c r="G312" s="14"/>
    </row>
    <row r="313" spans="1:7" x14ac:dyDescent="0.25">
      <c r="A313" s="8">
        <v>311</v>
      </c>
      <c r="B313" s="1">
        <v>0</v>
      </c>
      <c r="C313" s="1" t="s">
        <v>351</v>
      </c>
      <c r="D313" s="1">
        <v>0</v>
      </c>
      <c r="E313" s="200">
        <v>500</v>
      </c>
      <c r="F313" s="1">
        <v>0</v>
      </c>
      <c r="G313" s="11" t="s">
        <v>667</v>
      </c>
    </row>
    <row r="314" spans="1:7" x14ac:dyDescent="0.25">
      <c r="A314" s="8">
        <v>312</v>
      </c>
      <c r="B314" s="1">
        <v>0</v>
      </c>
      <c r="C314" s="1" t="s">
        <v>303</v>
      </c>
      <c r="D314" s="1">
        <v>0</v>
      </c>
      <c r="E314" s="200">
        <v>400</v>
      </c>
      <c r="F314" s="1">
        <v>0</v>
      </c>
      <c r="G314" s="11" t="s">
        <v>668</v>
      </c>
    </row>
    <row r="315" spans="1:7" x14ac:dyDescent="0.25">
      <c r="A315" s="8">
        <v>313</v>
      </c>
      <c r="B315" s="1">
        <v>0</v>
      </c>
      <c r="C315" s="1" t="s">
        <v>304</v>
      </c>
      <c r="D315" s="1">
        <v>0</v>
      </c>
      <c r="E315" s="200">
        <v>462</v>
      </c>
      <c r="F315" s="1">
        <v>0</v>
      </c>
      <c r="G315" s="11" t="s">
        <v>669</v>
      </c>
    </row>
    <row r="316" spans="1:7" x14ac:dyDescent="0.25">
      <c r="A316" s="8">
        <v>314</v>
      </c>
      <c r="B316" s="1">
        <v>0</v>
      </c>
      <c r="C316" s="1" t="s">
        <v>305</v>
      </c>
      <c r="D316" s="1">
        <v>0</v>
      </c>
      <c r="E316" s="200">
        <v>524</v>
      </c>
      <c r="F316" s="1">
        <v>0</v>
      </c>
      <c r="G316" s="11" t="s">
        <v>670</v>
      </c>
    </row>
    <row r="317" spans="1:7" x14ac:dyDescent="0.25">
      <c r="A317" s="8">
        <v>315</v>
      </c>
      <c r="B317" s="1">
        <v>0</v>
      </c>
      <c r="C317" s="1" t="s">
        <v>350</v>
      </c>
      <c r="D317" s="1">
        <v>0</v>
      </c>
      <c r="E317" s="200">
        <v>605</v>
      </c>
      <c r="F317" s="1">
        <v>0</v>
      </c>
      <c r="G317" s="11" t="s">
        <v>671</v>
      </c>
    </row>
    <row r="318" spans="1:7" x14ac:dyDescent="0.25">
      <c r="A318" s="8">
        <v>316</v>
      </c>
      <c r="B318" s="1">
        <v>0</v>
      </c>
      <c r="C318" s="1" t="s">
        <v>306</v>
      </c>
      <c r="D318" s="1">
        <v>0</v>
      </c>
      <c r="E318" s="200">
        <v>462</v>
      </c>
      <c r="F318" s="1">
        <v>0</v>
      </c>
      <c r="G318" s="11" t="s">
        <v>672</v>
      </c>
    </row>
    <row r="319" spans="1:7" x14ac:dyDescent="0.25">
      <c r="A319" s="8">
        <v>317</v>
      </c>
      <c r="B319" s="1">
        <v>0</v>
      </c>
      <c r="C319" s="1" t="s">
        <v>307</v>
      </c>
      <c r="D319" s="1">
        <v>0</v>
      </c>
      <c r="E319" s="200">
        <v>539</v>
      </c>
      <c r="F319" s="1">
        <v>0</v>
      </c>
      <c r="G319" s="11" t="s">
        <v>673</v>
      </c>
    </row>
    <row r="320" spans="1:7" x14ac:dyDescent="0.25">
      <c r="A320" s="8">
        <v>318</v>
      </c>
      <c r="B320" s="1">
        <v>0</v>
      </c>
      <c r="C320" s="1" t="s">
        <v>352</v>
      </c>
      <c r="D320" s="1">
        <v>0</v>
      </c>
      <c r="E320" s="200">
        <v>1595</v>
      </c>
      <c r="F320" s="1">
        <v>0</v>
      </c>
      <c r="G320" s="11" t="s">
        <v>674</v>
      </c>
    </row>
    <row r="321" spans="1:7" x14ac:dyDescent="0.25">
      <c r="A321" s="8">
        <v>319</v>
      </c>
      <c r="B321" s="1">
        <v>0</v>
      </c>
      <c r="C321" s="1" t="s">
        <v>308</v>
      </c>
      <c r="D321" s="1">
        <v>0</v>
      </c>
      <c r="E321" s="200">
        <v>1210</v>
      </c>
      <c r="F321" s="1">
        <v>0</v>
      </c>
      <c r="G321" s="11" t="s">
        <v>675</v>
      </c>
    </row>
    <row r="322" spans="1:7" x14ac:dyDescent="0.25">
      <c r="A322" s="8">
        <v>320</v>
      </c>
      <c r="B322" s="1">
        <v>0</v>
      </c>
      <c r="C322" s="2" t="s">
        <v>353</v>
      </c>
      <c r="D322" s="1">
        <v>0</v>
      </c>
      <c r="E322" s="200">
        <v>950</v>
      </c>
      <c r="F322" s="1">
        <v>0</v>
      </c>
      <c r="G322" s="11" t="s">
        <v>676</v>
      </c>
    </row>
    <row r="323" spans="1:7" x14ac:dyDescent="0.25">
      <c r="A323" s="8">
        <v>321</v>
      </c>
      <c r="B323" s="1">
        <v>0</v>
      </c>
      <c r="C323" s="1" t="s">
        <v>309</v>
      </c>
      <c r="D323" s="1">
        <v>0</v>
      </c>
      <c r="E323" s="200">
        <v>660</v>
      </c>
      <c r="F323" s="1">
        <v>0</v>
      </c>
      <c r="G323" s="11" t="s">
        <v>677</v>
      </c>
    </row>
    <row r="324" spans="1:7" x14ac:dyDescent="0.25">
      <c r="A324" s="8">
        <v>322</v>
      </c>
      <c r="B324" s="1">
        <v>0</v>
      </c>
      <c r="C324" s="1" t="s">
        <v>354</v>
      </c>
      <c r="D324" s="1">
        <v>0</v>
      </c>
      <c r="E324" s="200">
        <v>53</v>
      </c>
      <c r="F324" s="1">
        <v>0</v>
      </c>
      <c r="G324" s="13" t="s">
        <v>678</v>
      </c>
    </row>
    <row r="325" spans="1:7" x14ac:dyDescent="0.25">
      <c r="A325" s="8">
        <v>323</v>
      </c>
      <c r="B325" s="1">
        <v>0</v>
      </c>
      <c r="C325" s="1" t="s">
        <v>355</v>
      </c>
      <c r="D325" s="1">
        <v>0</v>
      </c>
      <c r="E325" s="200">
        <v>198</v>
      </c>
      <c r="F325" s="1">
        <v>0</v>
      </c>
      <c r="G325" s="13" t="s">
        <v>679</v>
      </c>
    </row>
    <row r="326" spans="1:7" x14ac:dyDescent="0.25">
      <c r="A326" s="8">
        <v>324</v>
      </c>
      <c r="B326" s="1">
        <v>0</v>
      </c>
      <c r="C326" s="1" t="s">
        <v>356</v>
      </c>
      <c r="D326" s="1">
        <v>0</v>
      </c>
      <c r="E326" s="200">
        <v>875</v>
      </c>
      <c r="F326" s="1">
        <v>0</v>
      </c>
      <c r="G326" s="13" t="s">
        <v>680</v>
      </c>
    </row>
    <row r="327" spans="1:7" x14ac:dyDescent="0.25">
      <c r="A327" s="8">
        <v>325</v>
      </c>
      <c r="B327" s="1">
        <v>0</v>
      </c>
      <c r="C327" s="1" t="s">
        <v>357</v>
      </c>
      <c r="D327" s="1">
        <v>0</v>
      </c>
      <c r="E327" s="200">
        <v>145</v>
      </c>
      <c r="F327" s="1">
        <v>0</v>
      </c>
      <c r="G327" s="13" t="s">
        <v>681</v>
      </c>
    </row>
    <row r="328" spans="1:7" x14ac:dyDescent="0.25">
      <c r="A328" s="8">
        <v>326</v>
      </c>
      <c r="B328" s="1">
        <v>0</v>
      </c>
      <c r="C328" s="1" t="s">
        <v>310</v>
      </c>
      <c r="D328" s="1">
        <v>0</v>
      </c>
      <c r="E328" s="200">
        <v>225</v>
      </c>
      <c r="F328" s="1">
        <v>0</v>
      </c>
      <c r="G328" s="11" t="s">
        <v>682</v>
      </c>
    </row>
    <row r="329" spans="1:7" x14ac:dyDescent="0.25">
      <c r="A329" s="8">
        <v>327</v>
      </c>
      <c r="B329" s="1">
        <v>0</v>
      </c>
      <c r="C329" s="1" t="s">
        <v>311</v>
      </c>
      <c r="D329" s="1">
        <v>0</v>
      </c>
      <c r="E329" s="200">
        <v>77</v>
      </c>
      <c r="F329" s="1">
        <v>0</v>
      </c>
      <c r="G329" s="11" t="s">
        <v>683</v>
      </c>
    </row>
    <row r="330" spans="1:7" x14ac:dyDescent="0.25">
      <c r="A330" s="8">
        <v>328</v>
      </c>
      <c r="B330" s="1">
        <v>0</v>
      </c>
      <c r="C330" s="1"/>
      <c r="D330" s="1"/>
      <c r="E330" s="200"/>
      <c r="F330" s="1"/>
      <c r="G330" s="11"/>
    </row>
    <row r="331" spans="1:7" x14ac:dyDescent="0.25">
      <c r="A331" s="8">
        <v>329</v>
      </c>
      <c r="B331" s="1">
        <v>0</v>
      </c>
      <c r="C331" s="1" t="s">
        <v>312</v>
      </c>
      <c r="D331" s="1">
        <v>0</v>
      </c>
      <c r="E331" s="200">
        <v>13</v>
      </c>
      <c r="F331" s="1">
        <v>0</v>
      </c>
      <c r="G331" s="203">
        <v>38</v>
      </c>
    </row>
    <row r="332" spans="1:7" x14ac:dyDescent="0.25">
      <c r="A332" s="8">
        <v>330</v>
      </c>
      <c r="B332" s="1">
        <v>0</v>
      </c>
      <c r="C332" s="1" t="s">
        <v>313</v>
      </c>
      <c r="D332" s="1">
        <v>0</v>
      </c>
      <c r="E332" s="200">
        <v>62</v>
      </c>
      <c r="F332" s="1">
        <v>0</v>
      </c>
      <c r="G332" s="6">
        <v>34</v>
      </c>
    </row>
    <row r="333" spans="1:7" x14ac:dyDescent="0.25">
      <c r="A333" s="8">
        <v>331</v>
      </c>
      <c r="B333" s="1">
        <v>0</v>
      </c>
      <c r="C333" s="1" t="s">
        <v>314</v>
      </c>
      <c r="D333" s="1">
        <v>0</v>
      </c>
      <c r="E333" s="200">
        <v>4</v>
      </c>
      <c r="F333" s="1">
        <v>0</v>
      </c>
      <c r="G333" s="6">
        <v>35</v>
      </c>
    </row>
    <row r="334" spans="1:7" x14ac:dyDescent="0.25">
      <c r="A334" s="8">
        <v>332</v>
      </c>
      <c r="B334" s="1">
        <v>0</v>
      </c>
      <c r="C334" s="1" t="s">
        <v>315</v>
      </c>
      <c r="D334" s="1">
        <v>0</v>
      </c>
      <c r="E334" s="200">
        <v>7</v>
      </c>
      <c r="F334" s="1">
        <v>0</v>
      </c>
      <c r="G334" s="6">
        <v>36</v>
      </c>
    </row>
    <row r="335" spans="1:7" ht="15.75" thickBot="1" x14ac:dyDescent="0.3">
      <c r="A335" s="16">
        <v>333</v>
      </c>
      <c r="B335" s="17">
        <v>0</v>
      </c>
      <c r="C335" s="17" t="s">
        <v>316</v>
      </c>
      <c r="D335" s="17">
        <v>0</v>
      </c>
      <c r="E335" s="201">
        <v>2</v>
      </c>
      <c r="F335" s="17">
        <v>0</v>
      </c>
      <c r="G335" s="7">
        <v>37</v>
      </c>
    </row>
  </sheetData>
  <mergeCells count="1">
    <mergeCell ref="A1:G1"/>
  </mergeCells>
  <conditionalFormatting sqref="G312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9"/>
  <sheetViews>
    <sheetView workbookViewId="0">
      <selection activeCell="L15" sqref="L15"/>
    </sheetView>
  </sheetViews>
  <sheetFormatPr defaultRowHeight="15" x14ac:dyDescent="0.25"/>
  <cols>
    <col min="1" max="1" width="10.7109375" customWidth="1"/>
    <col min="3" max="3" width="10" customWidth="1"/>
    <col min="4" max="4" width="10.5703125" customWidth="1"/>
    <col min="10" max="10" width="10.42578125" customWidth="1"/>
  </cols>
  <sheetData>
    <row r="1" spans="1:12" ht="18" x14ac:dyDescent="0.25">
      <c r="A1" s="395" t="s">
        <v>1215</v>
      </c>
      <c r="B1" s="396"/>
      <c r="C1" s="396"/>
      <c r="D1" s="396"/>
      <c r="E1" s="396"/>
      <c r="F1" s="396"/>
      <c r="G1" s="396"/>
      <c r="H1" s="396"/>
      <c r="I1" s="396"/>
      <c r="J1" s="396"/>
      <c r="K1" s="228"/>
      <c r="L1" s="228"/>
    </row>
    <row r="2" spans="1:12" ht="18" x14ac:dyDescent="0.25">
      <c r="A2" s="396"/>
      <c r="B2" s="396"/>
      <c r="C2" s="396"/>
      <c r="D2" s="396"/>
      <c r="E2" s="396"/>
      <c r="F2" s="396"/>
      <c r="G2" s="396"/>
      <c r="H2" s="396"/>
      <c r="I2" s="396"/>
      <c r="J2" s="396"/>
      <c r="K2" s="228"/>
      <c r="L2" s="228"/>
    </row>
    <row r="3" spans="1:12" ht="73.5" customHeight="1" x14ac:dyDescent="0.25">
      <c r="A3" s="396"/>
      <c r="B3" s="396"/>
      <c r="C3" s="396"/>
      <c r="D3" s="396"/>
      <c r="E3" s="396"/>
      <c r="F3" s="396"/>
      <c r="G3" s="396"/>
      <c r="H3" s="396"/>
      <c r="I3" s="396"/>
      <c r="J3" s="396"/>
      <c r="K3" s="228"/>
      <c r="L3" s="228"/>
    </row>
    <row r="4" spans="1:12" ht="18" x14ac:dyDescent="0.25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ht="18" x14ac:dyDescent="0.25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1:12" ht="18" x14ac:dyDescent="0.25">
      <c r="A6" s="228"/>
      <c r="B6" s="228"/>
      <c r="C6" s="228"/>
      <c r="D6" s="228"/>
      <c r="E6" s="229" t="s">
        <v>1216</v>
      </c>
      <c r="F6" s="228"/>
      <c r="G6" s="230"/>
      <c r="H6" s="228"/>
      <c r="I6" s="228"/>
      <c r="J6" s="228"/>
      <c r="K6" s="228"/>
      <c r="L6" s="228"/>
    </row>
    <row r="7" spans="1:12" ht="18" x14ac:dyDescent="0.25">
      <c r="A7" s="228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</row>
    <row r="8" spans="1:12" ht="18" x14ac:dyDescent="0.25">
      <c r="A8" s="228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</row>
    <row r="9" spans="1:12" ht="18" x14ac:dyDescent="0.25">
      <c r="A9" s="228" t="s">
        <v>1217</v>
      </c>
      <c r="C9" s="228"/>
      <c r="D9" s="228"/>
      <c r="E9" s="228"/>
      <c r="F9" s="228"/>
      <c r="G9" s="228"/>
      <c r="H9" s="228" t="s">
        <v>1223</v>
      </c>
      <c r="I9" s="228"/>
      <c r="J9" s="228"/>
      <c r="K9" s="228"/>
      <c r="L9" s="228"/>
    </row>
    <row r="10" spans="1:12" ht="18" x14ac:dyDescent="0.25">
      <c r="A10" s="228"/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</row>
    <row r="11" spans="1:12" ht="18" x14ac:dyDescent="0.25">
      <c r="A11" s="228" t="s">
        <v>1224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</row>
    <row r="12" spans="1:12" ht="18" x14ac:dyDescent="0.25">
      <c r="A12" s="228"/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</row>
    <row r="13" spans="1:12" ht="55.5" customHeight="1" x14ac:dyDescent="0.25">
      <c r="A13" s="397" t="s">
        <v>1225</v>
      </c>
      <c r="B13" s="397"/>
      <c r="C13" s="397"/>
      <c r="D13" s="397"/>
      <c r="E13" s="397"/>
      <c r="F13" s="397"/>
      <c r="G13" s="397"/>
      <c r="H13" s="397"/>
      <c r="I13" s="397"/>
      <c r="J13" s="397"/>
      <c r="K13" s="228"/>
      <c r="L13" s="228"/>
    </row>
    <row r="14" spans="1:12" ht="18" x14ac:dyDescent="0.25">
      <c r="A14" s="228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</row>
    <row r="15" spans="1:12" ht="18" x14ac:dyDescent="0.25">
      <c r="A15" s="228" t="s">
        <v>1218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</row>
    <row r="16" spans="1:12" ht="18" x14ac:dyDescent="0.25">
      <c r="A16" s="228"/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</row>
    <row r="17" spans="1:12" ht="35.25" customHeight="1" x14ac:dyDescent="0.25">
      <c r="A17" s="397" t="s">
        <v>1226</v>
      </c>
      <c r="B17" s="397"/>
      <c r="C17" s="397"/>
      <c r="D17" s="397"/>
      <c r="E17" s="397"/>
      <c r="F17" s="397"/>
      <c r="G17" s="397"/>
      <c r="H17" s="397"/>
      <c r="I17" s="397"/>
      <c r="J17" s="397"/>
      <c r="K17" s="228"/>
      <c r="L17" s="228"/>
    </row>
    <row r="18" spans="1:12" ht="56.25" customHeight="1" x14ac:dyDescent="0.25">
      <c r="A18" s="398" t="s">
        <v>1227</v>
      </c>
      <c r="B18" s="398"/>
      <c r="C18" s="398"/>
      <c r="D18" s="398"/>
      <c r="E18" s="398"/>
      <c r="F18" s="398"/>
      <c r="G18" s="398"/>
      <c r="H18" s="398"/>
      <c r="I18" s="398"/>
      <c r="J18" s="398"/>
      <c r="K18" s="228"/>
      <c r="L18" s="228"/>
    </row>
    <row r="19" spans="1:12" ht="18" x14ac:dyDescent="0.25">
      <c r="A19" s="228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</row>
    <row r="20" spans="1:12" ht="18" x14ac:dyDescent="0.25">
      <c r="A20" s="228" t="s">
        <v>1219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</row>
    <row r="21" spans="1:12" ht="18" x14ac:dyDescent="0.25">
      <c r="A21" s="228"/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</row>
    <row r="22" spans="1:12" ht="57" customHeight="1" x14ac:dyDescent="0.25">
      <c r="A22" s="398" t="s">
        <v>1228</v>
      </c>
      <c r="B22" s="398"/>
      <c r="C22" s="398"/>
      <c r="D22" s="398"/>
      <c r="E22" s="398"/>
      <c r="F22" s="398"/>
      <c r="G22" s="398"/>
      <c r="H22" s="398"/>
      <c r="I22" s="398"/>
      <c r="J22" s="398"/>
      <c r="K22" s="228"/>
      <c r="L22" s="228"/>
    </row>
    <row r="23" spans="1:12" ht="18" x14ac:dyDescent="0.25">
      <c r="A23" s="228"/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</row>
    <row r="24" spans="1:12" ht="44.25" customHeight="1" x14ac:dyDescent="0.25">
      <c r="A24" s="398" t="s">
        <v>1220</v>
      </c>
      <c r="B24" s="398"/>
      <c r="C24" s="398"/>
      <c r="D24" s="398"/>
      <c r="E24" s="398"/>
      <c r="F24" s="398"/>
      <c r="G24" s="398"/>
      <c r="H24" s="398"/>
      <c r="I24" s="398"/>
      <c r="J24" s="398"/>
      <c r="K24" s="228"/>
      <c r="L24" s="228"/>
    </row>
    <row r="25" spans="1:12" ht="18" x14ac:dyDescent="0.25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</row>
    <row r="26" spans="1:12" ht="15.75" x14ac:dyDescent="0.25">
      <c r="A26" s="231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</row>
    <row r="27" spans="1:12" ht="15.75" x14ac:dyDescent="0.25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</row>
    <row r="28" spans="1:12" ht="15.75" x14ac:dyDescent="0.25">
      <c r="A28" s="231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</row>
    <row r="29" spans="1:12" ht="18" x14ac:dyDescent="0.25">
      <c r="A29" s="228"/>
      <c r="B29" s="228" t="s">
        <v>1221</v>
      </c>
      <c r="C29" s="228"/>
      <c r="D29" s="232"/>
      <c r="E29" s="232"/>
      <c r="F29" s="228" t="s">
        <v>1222</v>
      </c>
      <c r="G29" s="233"/>
      <c r="H29" s="233"/>
      <c r="J29" s="228"/>
      <c r="K29" s="228"/>
      <c r="L29" s="228"/>
    </row>
  </sheetData>
  <mergeCells count="6">
    <mergeCell ref="A24:J24"/>
    <mergeCell ref="A1:J3"/>
    <mergeCell ref="A13:J13"/>
    <mergeCell ref="A17:J17"/>
    <mergeCell ref="A18:J18"/>
    <mergeCell ref="A22:J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50"/>
  <sheetViews>
    <sheetView view="pageBreakPreview" topLeftCell="A51" zoomScale="60" workbookViewId="0">
      <selection activeCell="A114" sqref="A114:XFD114"/>
    </sheetView>
  </sheetViews>
  <sheetFormatPr defaultRowHeight="12" outlineLevelRow="1" x14ac:dyDescent="0.2"/>
  <cols>
    <col min="1" max="1" width="6.5703125" style="234" customWidth="1"/>
    <col min="2" max="2" width="5.85546875" style="235" hidden="1" customWidth="1"/>
    <col min="3" max="3" width="13.28515625" style="236" customWidth="1"/>
    <col min="4" max="4" width="20.5703125" style="237" hidden="1" customWidth="1"/>
    <col min="5" max="5" width="54.5703125" style="239" customWidth="1"/>
    <col min="6" max="6" width="16.42578125" style="236" hidden="1" customWidth="1"/>
    <col min="7" max="7" width="13.85546875" style="240" hidden="1" customWidth="1"/>
    <col min="8" max="8" width="11" style="240" customWidth="1"/>
    <col min="9" max="9" width="9.85546875" style="240" customWidth="1"/>
    <col min="10" max="10" width="10.140625" style="238" hidden="1" customWidth="1"/>
    <col min="11" max="11" width="12.140625" style="238" hidden="1" customWidth="1"/>
    <col min="12" max="12" width="9.85546875" style="238" hidden="1" customWidth="1"/>
    <col min="13" max="13" width="0.7109375" style="238" hidden="1" customWidth="1"/>
    <col min="14" max="14" width="18.140625" style="238" customWidth="1"/>
    <col min="15" max="16384" width="9.140625" style="238"/>
  </cols>
  <sheetData>
    <row r="1" spans="1:14" x14ac:dyDescent="0.2">
      <c r="E1" s="403" t="s">
        <v>686</v>
      </c>
      <c r="F1" s="403"/>
      <c r="G1" s="403"/>
      <c r="H1" s="403"/>
      <c r="I1" s="403"/>
      <c r="J1" s="403"/>
    </row>
    <row r="2" spans="1:14" x14ac:dyDescent="0.2">
      <c r="H2" s="404" t="s">
        <v>928</v>
      </c>
      <c r="I2" s="404"/>
      <c r="J2" s="404"/>
    </row>
    <row r="3" spans="1:14" x14ac:dyDescent="0.2">
      <c r="E3" s="404" t="s">
        <v>687</v>
      </c>
      <c r="F3" s="404"/>
      <c r="G3" s="404"/>
      <c r="H3" s="404"/>
      <c r="I3" s="404"/>
      <c r="J3" s="241"/>
    </row>
    <row r="4" spans="1:14" x14ac:dyDescent="0.2">
      <c r="E4" s="404" t="s">
        <v>688</v>
      </c>
      <c r="F4" s="404"/>
      <c r="G4" s="404"/>
      <c r="H4" s="404"/>
      <c r="I4" s="404"/>
      <c r="J4" s="404"/>
    </row>
    <row r="5" spans="1:14" ht="17.25" customHeight="1" x14ac:dyDescent="0.2">
      <c r="E5" s="405" t="s">
        <v>929</v>
      </c>
      <c r="F5" s="405"/>
      <c r="G5" s="405"/>
      <c r="H5" s="405"/>
      <c r="I5" s="405"/>
      <c r="J5" s="405"/>
    </row>
    <row r="6" spans="1:14" ht="11.25" customHeight="1" x14ac:dyDescent="0.2"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</row>
    <row r="7" spans="1:14" x14ac:dyDescent="0.2">
      <c r="C7" s="399" t="s">
        <v>1157</v>
      </c>
      <c r="D7" s="399"/>
      <c r="E7" s="399"/>
      <c r="F7" s="399"/>
      <c r="G7" s="399"/>
      <c r="H7" s="399"/>
      <c r="I7" s="399"/>
    </row>
    <row r="8" spans="1:14" x14ac:dyDescent="0.2">
      <c r="C8" s="399" t="s">
        <v>690</v>
      </c>
      <c r="D8" s="399"/>
      <c r="E8" s="399"/>
      <c r="F8" s="399"/>
      <c r="G8" s="399"/>
      <c r="H8" s="399"/>
      <c r="I8" s="399"/>
    </row>
    <row r="9" spans="1:14" ht="6.75" customHeight="1" thickBot="1" x14ac:dyDescent="0.25">
      <c r="D9" s="400"/>
      <c r="E9" s="400"/>
      <c r="F9" s="242"/>
      <c r="G9" s="242"/>
      <c r="H9" s="242"/>
      <c r="I9" s="242"/>
    </row>
    <row r="10" spans="1:14" ht="20.25" customHeight="1" thickBot="1" x14ac:dyDescent="0.25">
      <c r="D10" s="242"/>
      <c r="E10" s="243" t="s">
        <v>691</v>
      </c>
      <c r="F10" s="244" t="s">
        <v>692</v>
      </c>
      <c r="G10" s="245" t="s">
        <v>931</v>
      </c>
      <c r="H10" s="245" t="s">
        <v>1156</v>
      </c>
      <c r="N10" s="245" t="s">
        <v>1138</v>
      </c>
    </row>
    <row r="11" spans="1:14" ht="54.75" customHeight="1" thickBot="1" x14ac:dyDescent="0.25">
      <c r="A11" s="246" t="s">
        <v>693</v>
      </c>
      <c r="B11" s="247" t="s">
        <v>694</v>
      </c>
      <c r="C11" s="248" t="s">
        <v>359</v>
      </c>
      <c r="D11" s="249" t="s">
        <v>695</v>
      </c>
      <c r="E11" s="246" t="s">
        <v>696</v>
      </c>
      <c r="F11" s="250" t="s">
        <v>697</v>
      </c>
      <c r="G11" s="250" t="s">
        <v>1139</v>
      </c>
      <c r="H11" s="251" t="s">
        <v>1132</v>
      </c>
      <c r="I11" s="251" t="s">
        <v>697</v>
      </c>
      <c r="J11" s="252" t="s">
        <v>1128</v>
      </c>
      <c r="K11" s="253" t="s">
        <v>1127</v>
      </c>
      <c r="L11" s="253" t="s">
        <v>1131</v>
      </c>
      <c r="M11" s="254" t="s">
        <v>1135</v>
      </c>
    </row>
    <row r="12" spans="1:14" x14ac:dyDescent="0.2">
      <c r="A12" s="255">
        <v>1</v>
      </c>
      <c r="B12" s="256"/>
      <c r="C12" s="257" t="s">
        <v>360</v>
      </c>
      <c r="D12" s="258"/>
      <c r="E12" s="259" t="s">
        <v>932</v>
      </c>
      <c r="F12" s="260"/>
      <c r="G12" s="261">
        <v>150</v>
      </c>
      <c r="H12" s="262"/>
      <c r="I12" s="263">
        <v>190</v>
      </c>
      <c r="J12" s="264">
        <f>G12*1.1</f>
        <v>165</v>
      </c>
      <c r="K12" s="265">
        <v>160</v>
      </c>
      <c r="L12" s="265">
        <v>200</v>
      </c>
      <c r="M12" s="266">
        <v>170</v>
      </c>
    </row>
    <row r="13" spans="1:14" ht="17.25" customHeight="1" x14ac:dyDescent="0.2">
      <c r="A13" s="267">
        <v>2</v>
      </c>
      <c r="B13" s="256"/>
      <c r="C13" s="268" t="s">
        <v>361</v>
      </c>
      <c r="D13" s="258"/>
      <c r="E13" s="269" t="s">
        <v>933</v>
      </c>
      <c r="F13" s="260"/>
      <c r="G13" s="270">
        <v>350</v>
      </c>
      <c r="H13" s="271"/>
      <c r="I13" s="272">
        <v>400</v>
      </c>
      <c r="J13" s="273">
        <f>G13*1.1</f>
        <v>385.00000000000006</v>
      </c>
      <c r="K13" s="274">
        <v>600</v>
      </c>
      <c r="L13" s="274">
        <v>500</v>
      </c>
      <c r="M13" s="275"/>
    </row>
    <row r="14" spans="1:14" x14ac:dyDescent="0.2">
      <c r="A14" s="267">
        <v>3</v>
      </c>
      <c r="B14" s="256"/>
      <c r="C14" s="268" t="s">
        <v>362</v>
      </c>
      <c r="D14" s="258"/>
      <c r="E14" s="269" t="s">
        <v>934</v>
      </c>
      <c r="F14" s="260"/>
      <c r="G14" s="270">
        <v>247</v>
      </c>
      <c r="H14" s="276">
        <f>I14/290</f>
        <v>0.17241379310344829</v>
      </c>
      <c r="I14" s="272">
        <v>50</v>
      </c>
      <c r="J14" s="273">
        <v>272</v>
      </c>
      <c r="K14" s="274">
        <v>80</v>
      </c>
      <c r="L14" s="274"/>
      <c r="M14" s="275"/>
    </row>
    <row r="15" spans="1:14" ht="17.25" hidden="1" customHeight="1" x14ac:dyDescent="0.2">
      <c r="A15" s="267">
        <v>4</v>
      </c>
      <c r="B15" s="256"/>
      <c r="C15" s="268"/>
      <c r="D15" s="258"/>
      <c r="E15" s="269"/>
      <c r="F15" s="260"/>
      <c r="G15" s="270"/>
      <c r="H15" s="276"/>
      <c r="I15" s="272"/>
      <c r="J15" s="273"/>
      <c r="K15" s="274"/>
      <c r="L15" s="274"/>
      <c r="M15" s="275"/>
    </row>
    <row r="16" spans="1:14" ht="17.25" customHeight="1" x14ac:dyDescent="0.2">
      <c r="A16" s="267">
        <v>5</v>
      </c>
      <c r="B16" s="256"/>
      <c r="C16" s="268" t="s">
        <v>364</v>
      </c>
      <c r="D16" s="258"/>
      <c r="E16" s="269" t="s">
        <v>936</v>
      </c>
      <c r="F16" s="260"/>
      <c r="G16" s="270">
        <v>572</v>
      </c>
      <c r="H16" s="276">
        <f>I16/290</f>
        <v>0.34482758620689657</v>
      </c>
      <c r="I16" s="272">
        <v>100</v>
      </c>
      <c r="J16" s="273">
        <v>630</v>
      </c>
      <c r="K16" s="274"/>
      <c r="L16" s="274"/>
      <c r="M16" s="275"/>
    </row>
    <row r="17" spans="1:13" ht="24" x14ac:dyDescent="0.2">
      <c r="A17" s="267">
        <v>6</v>
      </c>
      <c r="B17" s="256"/>
      <c r="C17" s="268" t="s">
        <v>365</v>
      </c>
      <c r="D17" s="258"/>
      <c r="E17" s="269" t="s">
        <v>937</v>
      </c>
      <c r="F17" s="260"/>
      <c r="G17" s="270">
        <v>286</v>
      </c>
      <c r="H17" s="276">
        <v>1.1000000000000001</v>
      </c>
      <c r="I17" s="272">
        <f t="shared" ref="I17:I78" si="0">ROUND(290*H17,0)</f>
        <v>319</v>
      </c>
      <c r="J17" s="273">
        <v>315</v>
      </c>
      <c r="K17" s="274"/>
      <c r="L17" s="274"/>
      <c r="M17" s="275"/>
    </row>
    <row r="18" spans="1:13" hidden="1" x14ac:dyDescent="0.2">
      <c r="A18" s="267">
        <v>7</v>
      </c>
      <c r="B18" s="256"/>
      <c r="C18" s="268"/>
      <c r="D18" s="258"/>
      <c r="E18" s="269"/>
      <c r="F18" s="260"/>
      <c r="G18" s="270"/>
      <c r="H18" s="276"/>
      <c r="I18" s="272"/>
      <c r="J18" s="273"/>
      <c r="K18" s="274"/>
      <c r="L18" s="274"/>
      <c r="M18" s="275"/>
    </row>
    <row r="19" spans="1:13" x14ac:dyDescent="0.2">
      <c r="A19" s="267">
        <v>8</v>
      </c>
      <c r="B19" s="256"/>
      <c r="C19" s="268" t="s">
        <v>367</v>
      </c>
      <c r="D19" s="258"/>
      <c r="E19" s="269" t="s">
        <v>939</v>
      </c>
      <c r="F19" s="260"/>
      <c r="G19" s="270">
        <v>226.2</v>
      </c>
      <c r="H19" s="276">
        <v>0.87</v>
      </c>
      <c r="I19" s="272">
        <f t="shared" si="0"/>
        <v>252</v>
      </c>
      <c r="J19" s="273">
        <v>249</v>
      </c>
      <c r="K19" s="274"/>
      <c r="L19" s="274"/>
      <c r="M19" s="275"/>
    </row>
    <row r="20" spans="1:13" x14ac:dyDescent="0.2">
      <c r="A20" s="267">
        <v>9</v>
      </c>
      <c r="B20" s="256"/>
      <c r="C20" s="268" t="s">
        <v>368</v>
      </c>
      <c r="D20" s="258"/>
      <c r="E20" s="269" t="s">
        <v>940</v>
      </c>
      <c r="F20" s="260"/>
      <c r="G20" s="270">
        <v>130</v>
      </c>
      <c r="H20" s="276">
        <v>0.5</v>
      </c>
      <c r="I20" s="272">
        <f t="shared" si="0"/>
        <v>145</v>
      </c>
      <c r="J20" s="273">
        <f>G20*1.1</f>
        <v>143</v>
      </c>
      <c r="K20" s="274"/>
      <c r="L20" s="274"/>
      <c r="M20" s="275"/>
    </row>
    <row r="21" spans="1:13" hidden="1" x14ac:dyDescent="0.2">
      <c r="A21" s="267">
        <v>10</v>
      </c>
      <c r="B21" s="256"/>
      <c r="C21" s="268"/>
      <c r="D21" s="258"/>
      <c r="E21" s="269"/>
      <c r="F21" s="260"/>
      <c r="G21" s="270"/>
      <c r="H21" s="276"/>
      <c r="I21" s="272"/>
      <c r="J21" s="273"/>
      <c r="K21" s="274"/>
      <c r="L21" s="274"/>
      <c r="M21" s="275"/>
    </row>
    <row r="22" spans="1:13" hidden="1" x14ac:dyDescent="0.2">
      <c r="A22" s="267">
        <v>11</v>
      </c>
      <c r="B22" s="256"/>
      <c r="C22" s="268"/>
      <c r="D22" s="258"/>
      <c r="E22" s="269"/>
      <c r="F22" s="260"/>
      <c r="G22" s="270"/>
      <c r="H22" s="276"/>
      <c r="I22" s="272"/>
      <c r="J22" s="273"/>
      <c r="K22" s="274"/>
      <c r="L22" s="274"/>
      <c r="M22" s="275"/>
    </row>
    <row r="23" spans="1:13" hidden="1" x14ac:dyDescent="0.2">
      <c r="A23" s="267">
        <v>12</v>
      </c>
      <c r="B23" s="256"/>
      <c r="C23" s="268"/>
      <c r="D23" s="258"/>
      <c r="E23" s="269"/>
      <c r="F23" s="260"/>
      <c r="G23" s="270"/>
      <c r="H23" s="276"/>
      <c r="I23" s="272"/>
      <c r="J23" s="273"/>
      <c r="K23" s="274"/>
      <c r="L23" s="274"/>
      <c r="M23" s="275"/>
    </row>
    <row r="24" spans="1:13" x14ac:dyDescent="0.2">
      <c r="A24" s="267">
        <v>13</v>
      </c>
      <c r="B24" s="256"/>
      <c r="C24" s="268" t="s">
        <v>372</v>
      </c>
      <c r="D24" s="258"/>
      <c r="E24" s="269" t="s">
        <v>957</v>
      </c>
      <c r="F24" s="260"/>
      <c r="G24" s="270">
        <v>195</v>
      </c>
      <c r="H24" s="276">
        <v>0.75</v>
      </c>
      <c r="I24" s="272">
        <f t="shared" si="0"/>
        <v>218</v>
      </c>
      <c r="J24" s="273">
        <v>215</v>
      </c>
      <c r="K24" s="274"/>
      <c r="L24" s="274"/>
      <c r="M24" s="275" t="s">
        <v>1136</v>
      </c>
    </row>
    <row r="25" spans="1:13" s="283" customFormat="1" x14ac:dyDescent="0.2">
      <c r="A25" s="277">
        <v>14</v>
      </c>
      <c r="B25" s="256"/>
      <c r="C25" s="268" t="s">
        <v>376</v>
      </c>
      <c r="D25" s="278"/>
      <c r="E25" s="279" t="s">
        <v>1151</v>
      </c>
      <c r="F25" s="260"/>
      <c r="G25" s="270">
        <v>247</v>
      </c>
      <c r="H25" s="270">
        <f>I25/290</f>
        <v>0.68965517241379315</v>
      </c>
      <c r="I25" s="272">
        <v>200</v>
      </c>
      <c r="J25" s="280">
        <v>272</v>
      </c>
      <c r="K25" s="281">
        <v>250</v>
      </c>
      <c r="L25" s="281"/>
      <c r="M25" s="282"/>
    </row>
    <row r="26" spans="1:13" s="287" customFormat="1" x14ac:dyDescent="0.2">
      <c r="A26" s="277">
        <v>15</v>
      </c>
      <c r="B26" s="256"/>
      <c r="C26" s="268" t="s">
        <v>1159</v>
      </c>
      <c r="D26" s="278"/>
      <c r="E26" s="279" t="s">
        <v>1160</v>
      </c>
      <c r="F26" s="260"/>
      <c r="G26" s="270"/>
      <c r="H26" s="270">
        <f>I26/290</f>
        <v>0.31034482758620691</v>
      </c>
      <c r="I26" s="272">
        <v>90</v>
      </c>
      <c r="J26" s="284"/>
      <c r="K26" s="285"/>
      <c r="L26" s="285"/>
      <c r="M26" s="286"/>
    </row>
    <row r="27" spans="1:13" s="287" customFormat="1" hidden="1" x14ac:dyDescent="0.2">
      <c r="A27" s="277">
        <v>16</v>
      </c>
      <c r="B27" s="256"/>
      <c r="C27" s="268"/>
      <c r="D27" s="278"/>
      <c r="E27" s="279"/>
      <c r="F27" s="260"/>
      <c r="G27" s="270"/>
      <c r="H27" s="270"/>
      <c r="I27" s="272"/>
      <c r="J27" s="284"/>
      <c r="K27" s="285"/>
      <c r="L27" s="285"/>
      <c r="M27" s="286"/>
    </row>
    <row r="28" spans="1:13" x14ac:dyDescent="0.2">
      <c r="A28" s="277"/>
      <c r="B28" s="256"/>
      <c r="C28" s="268"/>
      <c r="D28" s="278"/>
      <c r="E28" s="288" t="s">
        <v>958</v>
      </c>
      <c r="F28" s="260"/>
      <c r="G28" s="270"/>
      <c r="H28" s="270"/>
      <c r="I28" s="272"/>
      <c r="J28" s="273"/>
      <c r="K28" s="274"/>
      <c r="L28" s="274"/>
      <c r="M28" s="275"/>
    </row>
    <row r="29" spans="1:13" hidden="1" x14ac:dyDescent="0.2">
      <c r="A29" s="277">
        <v>17</v>
      </c>
      <c r="B29" s="256"/>
      <c r="C29" s="268"/>
      <c r="D29" s="278"/>
      <c r="E29" s="288"/>
      <c r="F29" s="260"/>
      <c r="G29" s="270"/>
      <c r="H29" s="270"/>
      <c r="I29" s="272"/>
      <c r="J29" s="273"/>
      <c r="K29" s="274"/>
      <c r="L29" s="274"/>
      <c r="M29" s="275"/>
    </row>
    <row r="30" spans="1:13" s="283" customFormat="1" x14ac:dyDescent="0.2">
      <c r="A30" s="277">
        <v>18</v>
      </c>
      <c r="B30" s="256"/>
      <c r="C30" s="268" t="s">
        <v>1155</v>
      </c>
      <c r="D30" s="278"/>
      <c r="E30" s="279" t="s">
        <v>1142</v>
      </c>
      <c r="F30" s="260"/>
      <c r="G30" s="270"/>
      <c r="H30" s="270">
        <f>I30/290</f>
        <v>0.34482758620689657</v>
      </c>
      <c r="I30" s="272">
        <v>100</v>
      </c>
      <c r="J30" s="280"/>
      <c r="K30" s="281"/>
      <c r="L30" s="281"/>
      <c r="M30" s="282"/>
    </row>
    <row r="31" spans="1:13" ht="24" x14ac:dyDescent="0.2">
      <c r="A31" s="277">
        <v>19</v>
      </c>
      <c r="B31" s="256"/>
      <c r="C31" s="268" t="s">
        <v>378</v>
      </c>
      <c r="D31" s="278"/>
      <c r="E31" s="279" t="s">
        <v>947</v>
      </c>
      <c r="F31" s="260"/>
      <c r="G31" s="270">
        <v>286</v>
      </c>
      <c r="H31" s="270">
        <v>1.1000000000000001</v>
      </c>
      <c r="I31" s="272">
        <f t="shared" si="0"/>
        <v>319</v>
      </c>
      <c r="J31" s="273">
        <v>315</v>
      </c>
      <c r="K31" s="274"/>
      <c r="L31" s="274"/>
      <c r="M31" s="275"/>
    </row>
    <row r="32" spans="1:13" x14ac:dyDescent="0.2">
      <c r="A32" s="277">
        <v>20</v>
      </c>
      <c r="B32" s="256"/>
      <c r="C32" s="268" t="s">
        <v>379</v>
      </c>
      <c r="D32" s="278"/>
      <c r="E32" s="279" t="s">
        <v>948</v>
      </c>
      <c r="F32" s="260"/>
      <c r="G32" s="270">
        <v>208</v>
      </c>
      <c r="H32" s="270">
        <v>0.8</v>
      </c>
      <c r="I32" s="272">
        <f t="shared" si="0"/>
        <v>232</v>
      </c>
      <c r="J32" s="273">
        <v>229</v>
      </c>
      <c r="K32" s="274"/>
      <c r="L32" s="274"/>
      <c r="M32" s="275"/>
    </row>
    <row r="33" spans="1:13" x14ac:dyDescent="0.2">
      <c r="A33" s="277">
        <v>21</v>
      </c>
      <c r="B33" s="256"/>
      <c r="C33" s="268" t="s">
        <v>380</v>
      </c>
      <c r="D33" s="278"/>
      <c r="E33" s="279" t="s">
        <v>949</v>
      </c>
      <c r="F33" s="260"/>
      <c r="G33" s="270">
        <v>325</v>
      </c>
      <c r="H33" s="270">
        <v>1.25</v>
      </c>
      <c r="I33" s="272">
        <f t="shared" si="0"/>
        <v>363</v>
      </c>
      <c r="J33" s="273">
        <v>358</v>
      </c>
      <c r="K33" s="274"/>
      <c r="L33" s="274"/>
      <c r="M33" s="275"/>
    </row>
    <row r="34" spans="1:13" x14ac:dyDescent="0.2">
      <c r="A34" s="267">
        <v>22</v>
      </c>
      <c r="B34" s="256"/>
      <c r="C34" s="268" t="s">
        <v>381</v>
      </c>
      <c r="D34" s="258"/>
      <c r="E34" s="269" t="s">
        <v>951</v>
      </c>
      <c r="F34" s="260"/>
      <c r="G34" s="270">
        <v>299</v>
      </c>
      <c r="H34" s="276">
        <v>1.1499999999999999</v>
      </c>
      <c r="I34" s="272">
        <f t="shared" si="0"/>
        <v>334</v>
      </c>
      <c r="J34" s="273">
        <v>330</v>
      </c>
      <c r="K34" s="274"/>
      <c r="L34" s="274"/>
      <c r="M34" s="275"/>
    </row>
    <row r="35" spans="1:13" x14ac:dyDescent="0.2">
      <c r="A35" s="267">
        <v>23</v>
      </c>
      <c r="B35" s="256"/>
      <c r="C35" s="268" t="s">
        <v>382</v>
      </c>
      <c r="D35" s="258"/>
      <c r="E35" s="269" t="s">
        <v>952</v>
      </c>
      <c r="F35" s="260"/>
      <c r="G35" s="270">
        <v>299</v>
      </c>
      <c r="H35" s="276">
        <v>1.1499999999999999</v>
      </c>
      <c r="I35" s="272">
        <f t="shared" si="0"/>
        <v>334</v>
      </c>
      <c r="J35" s="273">
        <v>330</v>
      </c>
      <c r="K35" s="274"/>
      <c r="L35" s="274"/>
      <c r="M35" s="275"/>
    </row>
    <row r="36" spans="1:13" x14ac:dyDescent="0.2">
      <c r="A36" s="267">
        <v>24</v>
      </c>
      <c r="B36" s="256"/>
      <c r="C36" s="268" t="s">
        <v>383</v>
      </c>
      <c r="D36" s="258"/>
      <c r="E36" s="269" t="s">
        <v>953</v>
      </c>
      <c r="F36" s="260"/>
      <c r="G36" s="270">
        <v>299</v>
      </c>
      <c r="H36" s="276">
        <v>1.1499999999999999</v>
      </c>
      <c r="I36" s="272">
        <f t="shared" si="0"/>
        <v>334</v>
      </c>
      <c r="J36" s="273">
        <v>330</v>
      </c>
      <c r="K36" s="274"/>
      <c r="L36" s="274"/>
      <c r="M36" s="275"/>
    </row>
    <row r="37" spans="1:13" x14ac:dyDescent="0.2">
      <c r="A37" s="267">
        <v>25</v>
      </c>
      <c r="B37" s="256"/>
      <c r="C37" s="268" t="s">
        <v>384</v>
      </c>
      <c r="D37" s="258"/>
      <c r="E37" s="269" t="s">
        <v>954</v>
      </c>
      <c r="F37" s="260"/>
      <c r="G37" s="270">
        <v>234</v>
      </c>
      <c r="H37" s="276">
        <v>0.9</v>
      </c>
      <c r="I37" s="272">
        <f t="shared" si="0"/>
        <v>261</v>
      </c>
      <c r="J37" s="273">
        <v>258</v>
      </c>
      <c r="K37" s="274"/>
      <c r="L37" s="274"/>
      <c r="M37" s="275"/>
    </row>
    <row r="38" spans="1:13" x14ac:dyDescent="0.2">
      <c r="A38" s="267">
        <v>26</v>
      </c>
      <c r="B38" s="256"/>
      <c r="C38" s="268" t="s">
        <v>385</v>
      </c>
      <c r="D38" s="258"/>
      <c r="E38" s="269" t="s">
        <v>955</v>
      </c>
      <c r="F38" s="260"/>
      <c r="G38" s="270">
        <v>780</v>
      </c>
      <c r="H38" s="276">
        <v>3</v>
      </c>
      <c r="I38" s="272">
        <f t="shared" si="0"/>
        <v>870</v>
      </c>
      <c r="J38" s="273">
        <f>G38*1.1</f>
        <v>858.00000000000011</v>
      </c>
      <c r="K38" s="274"/>
      <c r="L38" s="274"/>
      <c r="M38" s="275"/>
    </row>
    <row r="39" spans="1:13" x14ac:dyDescent="0.2">
      <c r="A39" s="267">
        <v>27</v>
      </c>
      <c r="B39" s="256"/>
      <c r="C39" s="268" t="s">
        <v>386</v>
      </c>
      <c r="D39" s="258"/>
      <c r="E39" s="269" t="s">
        <v>956</v>
      </c>
      <c r="F39" s="260"/>
      <c r="G39" s="270">
        <v>481</v>
      </c>
      <c r="H39" s="276">
        <v>1.85</v>
      </c>
      <c r="I39" s="272">
        <f t="shared" si="0"/>
        <v>537</v>
      </c>
      <c r="J39" s="273">
        <v>530</v>
      </c>
      <c r="K39" s="274"/>
      <c r="L39" s="274"/>
      <c r="M39" s="275"/>
    </row>
    <row r="40" spans="1:13" ht="24" x14ac:dyDescent="0.2">
      <c r="A40" s="267">
        <v>28</v>
      </c>
      <c r="B40" s="256"/>
      <c r="C40" s="268" t="s">
        <v>387</v>
      </c>
      <c r="D40" s="258"/>
      <c r="E40" s="269" t="s">
        <v>950</v>
      </c>
      <c r="F40" s="260"/>
      <c r="G40" s="270">
        <v>286</v>
      </c>
      <c r="H40" s="276">
        <v>1.1000000000000001</v>
      </c>
      <c r="I40" s="272">
        <f t="shared" si="0"/>
        <v>319</v>
      </c>
      <c r="J40" s="273">
        <v>315</v>
      </c>
      <c r="K40" s="274"/>
      <c r="L40" s="274"/>
      <c r="M40" s="275"/>
    </row>
    <row r="41" spans="1:13" x14ac:dyDescent="0.2">
      <c r="A41" s="267">
        <v>29</v>
      </c>
      <c r="B41" s="256"/>
      <c r="C41" s="268" t="s">
        <v>388</v>
      </c>
      <c r="D41" s="258"/>
      <c r="E41" s="269" t="s">
        <v>961</v>
      </c>
      <c r="F41" s="260"/>
      <c r="G41" s="270">
        <v>1786.2</v>
      </c>
      <c r="H41" s="276">
        <v>6.87</v>
      </c>
      <c r="I41" s="272">
        <f t="shared" si="0"/>
        <v>1992</v>
      </c>
      <c r="J41" s="273">
        <v>1965</v>
      </c>
      <c r="K41" s="274"/>
      <c r="L41" s="274"/>
      <c r="M41" s="275"/>
    </row>
    <row r="42" spans="1:13" x14ac:dyDescent="0.2">
      <c r="A42" s="267">
        <v>30</v>
      </c>
      <c r="B42" s="256"/>
      <c r="C42" s="268" t="s">
        <v>389</v>
      </c>
      <c r="D42" s="258"/>
      <c r="E42" s="269" t="s">
        <v>962</v>
      </c>
      <c r="F42" s="260"/>
      <c r="G42" s="270">
        <v>663</v>
      </c>
      <c r="H42" s="276">
        <v>2.5499999999999998</v>
      </c>
      <c r="I42" s="272">
        <f t="shared" si="0"/>
        <v>740</v>
      </c>
      <c r="J42" s="273">
        <v>730</v>
      </c>
      <c r="K42" s="274"/>
      <c r="L42" s="274"/>
      <c r="M42" s="275"/>
    </row>
    <row r="43" spans="1:13" ht="24" x14ac:dyDescent="0.2">
      <c r="A43" s="267">
        <v>31</v>
      </c>
      <c r="B43" s="256"/>
      <c r="C43" s="268" t="s">
        <v>390</v>
      </c>
      <c r="D43" s="258"/>
      <c r="E43" s="269" t="s">
        <v>963</v>
      </c>
      <c r="F43" s="260"/>
      <c r="G43" s="270">
        <v>663</v>
      </c>
      <c r="H43" s="276">
        <v>2.5499999999999998</v>
      </c>
      <c r="I43" s="272">
        <f t="shared" si="0"/>
        <v>740</v>
      </c>
      <c r="J43" s="273">
        <v>730</v>
      </c>
      <c r="K43" s="274"/>
      <c r="L43" s="274"/>
      <c r="M43" s="275"/>
    </row>
    <row r="44" spans="1:13" ht="24" x14ac:dyDescent="0.2">
      <c r="A44" s="267">
        <v>32</v>
      </c>
      <c r="B44" s="256"/>
      <c r="C44" s="268" t="s">
        <v>391</v>
      </c>
      <c r="D44" s="258"/>
      <c r="E44" s="269" t="s">
        <v>964</v>
      </c>
      <c r="F44" s="260"/>
      <c r="G44" s="270">
        <v>767</v>
      </c>
      <c r="H44" s="276">
        <v>2.95</v>
      </c>
      <c r="I44" s="272">
        <f t="shared" si="0"/>
        <v>856</v>
      </c>
      <c r="J44" s="273">
        <v>844</v>
      </c>
      <c r="K44" s="274"/>
      <c r="L44" s="274">
        <v>200</v>
      </c>
      <c r="M44" s="275"/>
    </row>
    <row r="45" spans="1:13" x14ac:dyDescent="0.2">
      <c r="A45" s="267">
        <v>33</v>
      </c>
      <c r="B45" s="256"/>
      <c r="C45" s="268" t="s">
        <v>392</v>
      </c>
      <c r="D45" s="258"/>
      <c r="E45" s="269" t="s">
        <v>965</v>
      </c>
      <c r="F45" s="260"/>
      <c r="G45" s="270">
        <v>273</v>
      </c>
      <c r="H45" s="276">
        <v>1.05</v>
      </c>
      <c r="I45" s="272">
        <f t="shared" si="0"/>
        <v>305</v>
      </c>
      <c r="J45" s="273">
        <v>300</v>
      </c>
      <c r="K45" s="274"/>
      <c r="L45" s="274">
        <v>300</v>
      </c>
      <c r="M45" s="275">
        <v>230</v>
      </c>
    </row>
    <row r="46" spans="1:13" x14ac:dyDescent="0.2">
      <c r="A46" s="267">
        <v>34</v>
      </c>
      <c r="B46" s="256"/>
      <c r="C46" s="268" t="s">
        <v>393</v>
      </c>
      <c r="D46" s="258"/>
      <c r="E46" s="269" t="s">
        <v>966</v>
      </c>
      <c r="F46" s="260"/>
      <c r="G46" s="270">
        <v>377</v>
      </c>
      <c r="H46" s="276">
        <v>1.45</v>
      </c>
      <c r="I46" s="272">
        <f t="shared" si="0"/>
        <v>421</v>
      </c>
      <c r="J46" s="273">
        <v>415</v>
      </c>
      <c r="K46" s="274"/>
      <c r="L46" s="274"/>
      <c r="M46" s="275">
        <v>500</v>
      </c>
    </row>
    <row r="47" spans="1:13" x14ac:dyDescent="0.2">
      <c r="A47" s="267">
        <v>35</v>
      </c>
      <c r="B47" s="256"/>
      <c r="C47" s="268" t="s">
        <v>394</v>
      </c>
      <c r="D47" s="258"/>
      <c r="E47" s="269" t="s">
        <v>967</v>
      </c>
      <c r="F47" s="260"/>
      <c r="G47" s="270">
        <v>338</v>
      </c>
      <c r="H47" s="276">
        <v>1.3</v>
      </c>
      <c r="I47" s="272">
        <f t="shared" si="0"/>
        <v>377</v>
      </c>
      <c r="J47" s="273">
        <v>372</v>
      </c>
      <c r="K47" s="274"/>
      <c r="L47" s="274"/>
      <c r="M47" s="275"/>
    </row>
    <row r="48" spans="1:13" x14ac:dyDescent="0.2">
      <c r="A48" s="267">
        <v>36</v>
      </c>
      <c r="B48" s="256"/>
      <c r="C48" s="268" t="s">
        <v>395</v>
      </c>
      <c r="D48" s="258"/>
      <c r="E48" s="269" t="s">
        <v>968</v>
      </c>
      <c r="F48" s="260"/>
      <c r="G48" s="270">
        <v>221</v>
      </c>
      <c r="H48" s="276">
        <v>0.85</v>
      </c>
      <c r="I48" s="272">
        <f t="shared" si="0"/>
        <v>247</v>
      </c>
      <c r="J48" s="273">
        <v>243</v>
      </c>
      <c r="K48" s="274"/>
      <c r="L48" s="274"/>
      <c r="M48" s="275"/>
    </row>
    <row r="49" spans="1:13" x14ac:dyDescent="0.2">
      <c r="A49" s="267">
        <v>37</v>
      </c>
      <c r="B49" s="256"/>
      <c r="C49" s="268" t="s">
        <v>396</v>
      </c>
      <c r="D49" s="258"/>
      <c r="E49" s="269" t="s">
        <v>969</v>
      </c>
      <c r="F49" s="260"/>
      <c r="G49" s="270">
        <v>195</v>
      </c>
      <c r="H49" s="276">
        <v>0.75</v>
      </c>
      <c r="I49" s="272">
        <f t="shared" si="0"/>
        <v>218</v>
      </c>
      <c r="J49" s="273">
        <v>215</v>
      </c>
      <c r="K49" s="274"/>
      <c r="L49" s="274"/>
      <c r="M49" s="275">
        <v>250</v>
      </c>
    </row>
    <row r="50" spans="1:13" x14ac:dyDescent="0.2">
      <c r="A50" s="267">
        <v>38</v>
      </c>
      <c r="B50" s="256"/>
      <c r="C50" s="268" t="s">
        <v>397</v>
      </c>
      <c r="D50" s="258"/>
      <c r="E50" s="269" t="s">
        <v>970</v>
      </c>
      <c r="F50" s="260"/>
      <c r="G50" s="270">
        <v>260</v>
      </c>
      <c r="H50" s="276">
        <v>1</v>
      </c>
      <c r="I50" s="272">
        <f t="shared" si="0"/>
        <v>290</v>
      </c>
      <c r="J50" s="273">
        <f>G50*1.1</f>
        <v>286</v>
      </c>
      <c r="K50" s="274">
        <v>260</v>
      </c>
      <c r="L50" s="274">
        <v>200</v>
      </c>
      <c r="M50" s="275">
        <v>350</v>
      </c>
    </row>
    <row r="51" spans="1:13" x14ac:dyDescent="0.2">
      <c r="A51" s="267">
        <v>39</v>
      </c>
      <c r="B51" s="256"/>
      <c r="C51" s="268" t="s">
        <v>398</v>
      </c>
      <c r="D51" s="258"/>
      <c r="E51" s="269" t="s">
        <v>971</v>
      </c>
      <c r="F51" s="260"/>
      <c r="G51" s="270">
        <v>403</v>
      </c>
      <c r="H51" s="276">
        <v>1.55</v>
      </c>
      <c r="I51" s="272">
        <f t="shared" si="0"/>
        <v>450</v>
      </c>
      <c r="J51" s="273">
        <v>443</v>
      </c>
      <c r="K51" s="274">
        <v>660</v>
      </c>
      <c r="L51" s="274">
        <v>1100</v>
      </c>
      <c r="M51" s="289">
        <v>950</v>
      </c>
    </row>
    <row r="52" spans="1:13" x14ac:dyDescent="0.2">
      <c r="A52" s="267">
        <v>40</v>
      </c>
      <c r="B52" s="256"/>
      <c r="C52" s="268" t="s">
        <v>399</v>
      </c>
      <c r="D52" s="258"/>
      <c r="E52" s="269" t="s">
        <v>972</v>
      </c>
      <c r="F52" s="260"/>
      <c r="G52" s="270">
        <v>676</v>
      </c>
      <c r="H52" s="276">
        <v>2.6</v>
      </c>
      <c r="I52" s="272">
        <f t="shared" si="0"/>
        <v>754</v>
      </c>
      <c r="J52" s="273">
        <v>744</v>
      </c>
      <c r="K52" s="274">
        <v>830</v>
      </c>
      <c r="L52" s="274">
        <v>1500</v>
      </c>
      <c r="M52" s="275">
        <v>1250</v>
      </c>
    </row>
    <row r="53" spans="1:13" hidden="1" x14ac:dyDescent="0.2">
      <c r="A53" s="267">
        <v>41</v>
      </c>
      <c r="B53" s="256"/>
      <c r="C53" s="268"/>
      <c r="D53" s="258"/>
      <c r="E53" s="269"/>
      <c r="F53" s="260"/>
      <c r="G53" s="270"/>
      <c r="H53" s="276"/>
      <c r="I53" s="272"/>
      <c r="J53" s="273"/>
      <c r="K53" s="274"/>
      <c r="L53" s="274"/>
      <c r="M53" s="275"/>
    </row>
    <row r="54" spans="1:13" s="295" customFormat="1" ht="24" x14ac:dyDescent="0.25">
      <c r="A54" s="267">
        <v>42</v>
      </c>
      <c r="B54" s="290"/>
      <c r="C54" s="291" t="s">
        <v>401</v>
      </c>
      <c r="D54" s="292"/>
      <c r="E54" s="293" t="s">
        <v>974</v>
      </c>
      <c r="F54" s="260"/>
      <c r="G54" s="270">
        <v>910</v>
      </c>
      <c r="H54" s="276">
        <v>3.5</v>
      </c>
      <c r="I54" s="272">
        <f t="shared" si="0"/>
        <v>1015</v>
      </c>
      <c r="J54" s="294">
        <v>1000</v>
      </c>
      <c r="K54" s="274">
        <v>1650</v>
      </c>
      <c r="L54" s="274"/>
      <c r="M54" s="275">
        <v>1400</v>
      </c>
    </row>
    <row r="55" spans="1:13" x14ac:dyDescent="0.2">
      <c r="A55" s="267">
        <v>43</v>
      </c>
      <c r="B55" s="256"/>
      <c r="C55" s="268" t="s">
        <v>402</v>
      </c>
      <c r="D55" s="258"/>
      <c r="E55" s="269" t="s">
        <v>975</v>
      </c>
      <c r="F55" s="260"/>
      <c r="G55" s="270">
        <v>130</v>
      </c>
      <c r="H55" s="276">
        <v>0.5</v>
      </c>
      <c r="I55" s="272">
        <f t="shared" si="0"/>
        <v>145</v>
      </c>
      <c r="J55" s="273">
        <f>G55*1.1</f>
        <v>143</v>
      </c>
      <c r="K55" s="274">
        <v>220</v>
      </c>
      <c r="L55" s="274"/>
      <c r="M55" s="275">
        <v>350</v>
      </c>
    </row>
    <row r="56" spans="1:13" x14ac:dyDescent="0.2">
      <c r="A56" s="267">
        <v>44</v>
      </c>
      <c r="B56" s="256"/>
      <c r="C56" s="268" t="s">
        <v>403</v>
      </c>
      <c r="D56" s="258"/>
      <c r="E56" s="269" t="s">
        <v>1140</v>
      </c>
      <c r="F56" s="260"/>
      <c r="G56" s="270">
        <v>982.8</v>
      </c>
      <c r="H56" s="276">
        <v>3.78</v>
      </c>
      <c r="I56" s="272">
        <f t="shared" si="0"/>
        <v>1096</v>
      </c>
      <c r="J56" s="273">
        <v>1082</v>
      </c>
      <c r="K56" s="274">
        <v>3850</v>
      </c>
      <c r="L56" s="274">
        <v>3800</v>
      </c>
      <c r="M56" s="275">
        <v>2700</v>
      </c>
    </row>
    <row r="57" spans="1:13" s="295" customFormat="1" ht="24" x14ac:dyDescent="0.25">
      <c r="A57" s="267">
        <v>45</v>
      </c>
      <c r="B57" s="290"/>
      <c r="C57" s="291" t="s">
        <v>404</v>
      </c>
      <c r="D57" s="292"/>
      <c r="E57" s="293" t="s">
        <v>977</v>
      </c>
      <c r="F57" s="260"/>
      <c r="G57" s="270">
        <v>260</v>
      </c>
      <c r="H57" s="276">
        <v>1</v>
      </c>
      <c r="I57" s="272">
        <f t="shared" si="0"/>
        <v>290</v>
      </c>
      <c r="J57" s="294">
        <f>G57*1.1</f>
        <v>286</v>
      </c>
      <c r="K57" s="274"/>
      <c r="L57" s="274">
        <v>1000</v>
      </c>
      <c r="M57" s="275"/>
    </row>
    <row r="58" spans="1:13" x14ac:dyDescent="0.2">
      <c r="A58" s="267">
        <v>46</v>
      </c>
      <c r="B58" s="256"/>
      <c r="C58" s="268" t="s">
        <v>405</v>
      </c>
      <c r="D58" s="258"/>
      <c r="E58" s="269" t="s">
        <v>978</v>
      </c>
      <c r="F58" s="260"/>
      <c r="G58" s="270">
        <v>260</v>
      </c>
      <c r="H58" s="276">
        <v>1</v>
      </c>
      <c r="I58" s="272">
        <f t="shared" si="0"/>
        <v>290</v>
      </c>
      <c r="J58" s="273">
        <f>G58*1.1</f>
        <v>286</v>
      </c>
      <c r="K58" s="274"/>
      <c r="L58" s="274"/>
      <c r="M58" s="275"/>
    </row>
    <row r="59" spans="1:13" x14ac:dyDescent="0.2">
      <c r="A59" s="267">
        <v>47</v>
      </c>
      <c r="B59" s="256"/>
      <c r="C59" s="268" t="s">
        <v>406</v>
      </c>
      <c r="D59" s="258"/>
      <c r="E59" s="269" t="s">
        <v>979</v>
      </c>
      <c r="F59" s="260"/>
      <c r="G59" s="270">
        <v>260</v>
      </c>
      <c r="H59" s="276">
        <v>1</v>
      </c>
      <c r="I59" s="272">
        <f t="shared" si="0"/>
        <v>290</v>
      </c>
      <c r="J59" s="273">
        <f>G59*1.1</f>
        <v>286</v>
      </c>
      <c r="K59" s="274"/>
      <c r="L59" s="274">
        <v>300</v>
      </c>
      <c r="M59" s="275"/>
    </row>
    <row r="60" spans="1:13" x14ac:dyDescent="0.2">
      <c r="A60" s="267">
        <v>48</v>
      </c>
      <c r="B60" s="256"/>
      <c r="C60" s="268" t="s">
        <v>407</v>
      </c>
      <c r="D60" s="258"/>
      <c r="E60" s="269" t="s">
        <v>980</v>
      </c>
      <c r="F60" s="260"/>
      <c r="G60" s="270">
        <v>559</v>
      </c>
      <c r="H60" s="276">
        <v>2.15</v>
      </c>
      <c r="I60" s="272">
        <f t="shared" si="0"/>
        <v>624</v>
      </c>
      <c r="J60" s="273">
        <v>615</v>
      </c>
      <c r="K60" s="274"/>
      <c r="L60" s="274"/>
      <c r="M60" s="275"/>
    </row>
    <row r="61" spans="1:13" s="295" customFormat="1" ht="24" x14ac:dyDescent="0.25">
      <c r="A61" s="267">
        <v>49</v>
      </c>
      <c r="B61" s="290"/>
      <c r="C61" s="291" t="s">
        <v>408</v>
      </c>
      <c r="D61" s="292"/>
      <c r="E61" s="293" t="s">
        <v>981</v>
      </c>
      <c r="F61" s="260"/>
      <c r="G61" s="270">
        <v>624</v>
      </c>
      <c r="H61" s="276">
        <v>2.4</v>
      </c>
      <c r="I61" s="272">
        <f t="shared" si="0"/>
        <v>696</v>
      </c>
      <c r="J61" s="294">
        <v>687</v>
      </c>
      <c r="K61" s="274"/>
      <c r="L61" s="274"/>
      <c r="M61" s="275">
        <v>900</v>
      </c>
    </row>
    <row r="62" spans="1:13" x14ac:dyDescent="0.2">
      <c r="A62" s="267">
        <v>50</v>
      </c>
      <c r="B62" s="256"/>
      <c r="C62" s="268" t="s">
        <v>409</v>
      </c>
      <c r="D62" s="258"/>
      <c r="E62" s="269" t="s">
        <v>982</v>
      </c>
      <c r="F62" s="260"/>
      <c r="G62" s="270">
        <v>1014</v>
      </c>
      <c r="H62" s="276">
        <v>3.9</v>
      </c>
      <c r="I62" s="272">
        <f t="shared" si="0"/>
        <v>1131</v>
      </c>
      <c r="J62" s="273">
        <v>1116</v>
      </c>
      <c r="K62" s="274"/>
      <c r="L62" s="274">
        <v>2000</v>
      </c>
      <c r="M62" s="275">
        <v>1700</v>
      </c>
    </row>
    <row r="63" spans="1:13" x14ac:dyDescent="0.2">
      <c r="A63" s="267">
        <v>51</v>
      </c>
      <c r="B63" s="256"/>
      <c r="C63" s="268" t="s">
        <v>410</v>
      </c>
      <c r="D63" s="258"/>
      <c r="E63" s="269" t="s">
        <v>983</v>
      </c>
      <c r="F63" s="260"/>
      <c r="G63" s="270">
        <v>780</v>
      </c>
      <c r="H63" s="276">
        <v>3.9</v>
      </c>
      <c r="I63" s="272">
        <f t="shared" si="0"/>
        <v>1131</v>
      </c>
      <c r="J63" s="273">
        <f>G63*1.1</f>
        <v>858.00000000000011</v>
      </c>
      <c r="K63" s="274"/>
      <c r="L63" s="274"/>
      <c r="M63" s="275">
        <v>1300</v>
      </c>
    </row>
    <row r="64" spans="1:13" x14ac:dyDescent="0.2">
      <c r="A64" s="267">
        <v>52</v>
      </c>
      <c r="B64" s="256"/>
      <c r="C64" s="268" t="s">
        <v>411</v>
      </c>
      <c r="D64" s="258"/>
      <c r="E64" s="269" t="s">
        <v>984</v>
      </c>
      <c r="F64" s="260"/>
      <c r="G64" s="270">
        <v>312</v>
      </c>
      <c r="H64" s="276">
        <v>1.2</v>
      </c>
      <c r="I64" s="272">
        <f t="shared" si="0"/>
        <v>348</v>
      </c>
      <c r="J64" s="273">
        <v>343</v>
      </c>
      <c r="K64" s="274"/>
      <c r="L64" s="274">
        <v>1000</v>
      </c>
      <c r="M64" s="275" t="s">
        <v>1137</v>
      </c>
    </row>
    <row r="65" spans="1:13" s="295" customFormat="1" ht="24" x14ac:dyDescent="0.25">
      <c r="A65" s="267">
        <v>53</v>
      </c>
      <c r="B65" s="290"/>
      <c r="C65" s="291" t="s">
        <v>412</v>
      </c>
      <c r="D65" s="292"/>
      <c r="E65" s="293" t="s">
        <v>985</v>
      </c>
      <c r="F65" s="260"/>
      <c r="G65" s="270">
        <v>780</v>
      </c>
      <c r="H65" s="276">
        <f>I65/290</f>
        <v>9.6551724137931032</v>
      </c>
      <c r="I65" s="272">
        <v>2800</v>
      </c>
      <c r="J65" s="294">
        <f>G65*1.1</f>
        <v>858.00000000000011</v>
      </c>
      <c r="K65" s="274"/>
      <c r="L65" s="274"/>
      <c r="M65" s="275">
        <v>5000</v>
      </c>
    </row>
    <row r="66" spans="1:13" x14ac:dyDescent="0.2">
      <c r="A66" s="267">
        <v>54</v>
      </c>
      <c r="B66" s="256"/>
      <c r="C66" s="268" t="s">
        <v>413</v>
      </c>
      <c r="D66" s="258"/>
      <c r="E66" s="269" t="s">
        <v>1141</v>
      </c>
      <c r="F66" s="260"/>
      <c r="G66" s="270">
        <v>702</v>
      </c>
      <c r="H66" s="276">
        <f>I66/290</f>
        <v>4.8275862068965516</v>
      </c>
      <c r="I66" s="272">
        <v>1400</v>
      </c>
      <c r="J66" s="273">
        <v>772</v>
      </c>
      <c r="K66" s="274"/>
      <c r="L66" s="274"/>
      <c r="M66" s="275"/>
    </row>
    <row r="67" spans="1:13" x14ac:dyDescent="0.2">
      <c r="A67" s="267">
        <v>55</v>
      </c>
      <c r="B67" s="256"/>
      <c r="C67" s="268" t="s">
        <v>414</v>
      </c>
      <c r="D67" s="258"/>
      <c r="E67" s="269" t="s">
        <v>987</v>
      </c>
      <c r="F67" s="260"/>
      <c r="G67" s="270">
        <v>546</v>
      </c>
      <c r="H67" s="276">
        <v>2.1</v>
      </c>
      <c r="I67" s="272">
        <f t="shared" si="0"/>
        <v>609</v>
      </c>
      <c r="J67" s="273">
        <v>600</v>
      </c>
      <c r="K67" s="274"/>
      <c r="L67" s="274">
        <v>2000</v>
      </c>
      <c r="M67" s="275">
        <v>1300</v>
      </c>
    </row>
    <row r="68" spans="1:13" x14ac:dyDescent="0.2">
      <c r="A68" s="267">
        <v>56</v>
      </c>
      <c r="B68" s="256"/>
      <c r="C68" s="268" t="s">
        <v>415</v>
      </c>
      <c r="D68" s="258"/>
      <c r="E68" s="269" t="s">
        <v>988</v>
      </c>
      <c r="F68" s="260"/>
      <c r="G68" s="270">
        <v>546</v>
      </c>
      <c r="H68" s="276">
        <v>2.1</v>
      </c>
      <c r="I68" s="272">
        <f t="shared" si="0"/>
        <v>609</v>
      </c>
      <c r="J68" s="273">
        <v>600</v>
      </c>
      <c r="K68" s="274"/>
      <c r="L68" s="274">
        <v>2000</v>
      </c>
      <c r="M68" s="275">
        <v>1300</v>
      </c>
    </row>
    <row r="69" spans="1:13" x14ac:dyDescent="0.2">
      <c r="A69" s="267">
        <v>57</v>
      </c>
      <c r="B69" s="256"/>
      <c r="C69" s="268" t="s">
        <v>416</v>
      </c>
      <c r="D69" s="258"/>
      <c r="E69" s="269" t="s">
        <v>989</v>
      </c>
      <c r="F69" s="260"/>
      <c r="G69" s="270">
        <v>260</v>
      </c>
      <c r="H69" s="276">
        <v>1</v>
      </c>
      <c r="I69" s="272">
        <f t="shared" si="0"/>
        <v>290</v>
      </c>
      <c r="J69" s="273">
        <f>G69*1.1</f>
        <v>286</v>
      </c>
      <c r="K69" s="274"/>
      <c r="L69" s="274">
        <v>1100</v>
      </c>
      <c r="M69" s="275">
        <v>1300</v>
      </c>
    </row>
    <row r="70" spans="1:13" x14ac:dyDescent="0.2">
      <c r="A70" s="267">
        <v>58</v>
      </c>
      <c r="B70" s="256"/>
      <c r="C70" s="268" t="s">
        <v>417</v>
      </c>
      <c r="D70" s="258"/>
      <c r="E70" s="269" t="s">
        <v>990</v>
      </c>
      <c r="F70" s="260"/>
      <c r="G70" s="270">
        <v>1079</v>
      </c>
      <c r="H70" s="276">
        <f>I70/290</f>
        <v>7.5862068965517242</v>
      </c>
      <c r="I70" s="272">
        <v>2200</v>
      </c>
      <c r="J70" s="273">
        <v>1187</v>
      </c>
      <c r="K70" s="274">
        <v>2200</v>
      </c>
      <c r="L70" s="274">
        <v>2200</v>
      </c>
      <c r="M70" s="275"/>
    </row>
    <row r="71" spans="1:13" ht="24" x14ac:dyDescent="0.2">
      <c r="A71" s="267">
        <v>59</v>
      </c>
      <c r="B71" s="256"/>
      <c r="C71" s="268" t="s">
        <v>418</v>
      </c>
      <c r="D71" s="258"/>
      <c r="E71" s="269" t="s">
        <v>991</v>
      </c>
      <c r="F71" s="260"/>
      <c r="G71" s="270">
        <v>273</v>
      </c>
      <c r="H71" s="276">
        <f>I71/290</f>
        <v>1.7241379310344827</v>
      </c>
      <c r="I71" s="272">
        <v>500</v>
      </c>
      <c r="J71" s="273">
        <v>300</v>
      </c>
      <c r="K71" s="274"/>
      <c r="L71" s="274"/>
      <c r="M71" s="275"/>
    </row>
    <row r="72" spans="1:13" x14ac:dyDescent="0.2">
      <c r="A72" s="267">
        <v>60</v>
      </c>
      <c r="B72" s="256"/>
      <c r="C72" s="268" t="s">
        <v>419</v>
      </c>
      <c r="D72" s="258"/>
      <c r="E72" s="269" t="s">
        <v>992</v>
      </c>
      <c r="F72" s="260"/>
      <c r="G72" s="270">
        <v>676</v>
      </c>
      <c r="H72" s="276">
        <f>I72/290</f>
        <v>3.7931034482758621</v>
      </c>
      <c r="I72" s="272">
        <v>1100</v>
      </c>
      <c r="J72" s="273">
        <v>744</v>
      </c>
      <c r="K72" s="274"/>
      <c r="L72" s="274"/>
      <c r="M72" s="275"/>
    </row>
    <row r="73" spans="1:13" hidden="1" x14ac:dyDescent="0.2">
      <c r="A73" s="267">
        <v>61</v>
      </c>
      <c r="B73" s="256"/>
      <c r="C73" s="268"/>
      <c r="D73" s="258"/>
      <c r="E73" s="269"/>
      <c r="F73" s="260"/>
      <c r="G73" s="270">
        <v>468</v>
      </c>
      <c r="H73" s="276"/>
      <c r="I73" s="272"/>
      <c r="J73" s="273">
        <v>515</v>
      </c>
      <c r="K73" s="274"/>
      <c r="L73" s="274"/>
      <c r="M73" s="275"/>
    </row>
    <row r="74" spans="1:13" ht="24" x14ac:dyDescent="0.2">
      <c r="A74" s="267">
        <v>62</v>
      </c>
      <c r="B74" s="256"/>
      <c r="C74" s="268" t="s">
        <v>421</v>
      </c>
      <c r="D74" s="258"/>
      <c r="E74" s="269" t="s">
        <v>1161</v>
      </c>
      <c r="F74" s="260"/>
      <c r="G74" s="270">
        <v>325</v>
      </c>
      <c r="H74" s="276">
        <f>I74/290</f>
        <v>1.7241379310344827</v>
      </c>
      <c r="I74" s="272">
        <v>500</v>
      </c>
      <c r="J74" s="273">
        <v>358</v>
      </c>
      <c r="K74" s="274"/>
      <c r="L74" s="274"/>
      <c r="M74" s="275">
        <v>250</v>
      </c>
    </row>
    <row r="75" spans="1:13" ht="24" x14ac:dyDescent="0.2">
      <c r="A75" s="267">
        <v>63</v>
      </c>
      <c r="B75" s="256"/>
      <c r="C75" s="268" t="s">
        <v>422</v>
      </c>
      <c r="D75" s="258"/>
      <c r="E75" s="269" t="s">
        <v>1162</v>
      </c>
      <c r="F75" s="260"/>
      <c r="G75" s="270">
        <v>260</v>
      </c>
      <c r="H75" s="276">
        <f>I75/290</f>
        <v>1.2068965517241379</v>
      </c>
      <c r="I75" s="272">
        <v>350</v>
      </c>
      <c r="J75" s="273">
        <f>G75*1.1</f>
        <v>286</v>
      </c>
      <c r="K75" s="274"/>
      <c r="L75" s="274"/>
      <c r="M75" s="275"/>
    </row>
    <row r="76" spans="1:13" x14ac:dyDescent="0.2">
      <c r="A76" s="267">
        <v>64</v>
      </c>
      <c r="B76" s="256"/>
      <c r="C76" s="268" t="s">
        <v>423</v>
      </c>
      <c r="D76" s="258"/>
      <c r="E76" s="269" t="s">
        <v>1163</v>
      </c>
      <c r="F76" s="260"/>
      <c r="G76" s="270">
        <v>520</v>
      </c>
      <c r="H76" s="276">
        <f>I76/290</f>
        <v>2.0689655172413794</v>
      </c>
      <c r="I76" s="272">
        <v>600</v>
      </c>
      <c r="J76" s="273">
        <f>G76*1.1</f>
        <v>572</v>
      </c>
      <c r="K76" s="274"/>
      <c r="L76" s="274"/>
      <c r="M76" s="275">
        <v>480</v>
      </c>
    </row>
    <row r="77" spans="1:13" hidden="1" x14ac:dyDescent="0.2">
      <c r="A77" s="267">
        <v>65</v>
      </c>
      <c r="B77" s="256"/>
      <c r="C77" s="268"/>
      <c r="D77" s="258"/>
      <c r="E77" s="269"/>
      <c r="F77" s="260"/>
      <c r="G77" s="270"/>
      <c r="H77" s="276"/>
      <c r="I77" s="272"/>
      <c r="J77" s="273"/>
      <c r="K77" s="274"/>
      <c r="L77" s="274"/>
      <c r="M77" s="275"/>
    </row>
    <row r="78" spans="1:13" x14ac:dyDescent="0.2">
      <c r="A78" s="267">
        <v>66</v>
      </c>
      <c r="B78" s="256"/>
      <c r="C78" s="268" t="s">
        <v>425</v>
      </c>
      <c r="D78" s="258"/>
      <c r="E78" s="269" t="s">
        <v>998</v>
      </c>
      <c r="F78" s="260"/>
      <c r="G78" s="270">
        <v>1053</v>
      </c>
      <c r="H78" s="276">
        <v>4.05</v>
      </c>
      <c r="I78" s="272">
        <f t="shared" si="0"/>
        <v>1175</v>
      </c>
      <c r="J78" s="273">
        <v>1158</v>
      </c>
      <c r="K78" s="274"/>
      <c r="L78" s="274"/>
      <c r="M78" s="275">
        <v>1000</v>
      </c>
    </row>
    <row r="79" spans="1:13" x14ac:dyDescent="0.2">
      <c r="A79" s="267">
        <v>67</v>
      </c>
      <c r="B79" s="256"/>
      <c r="C79" s="268" t="s">
        <v>426</v>
      </c>
      <c r="D79" s="258"/>
      <c r="E79" s="269" t="s">
        <v>999</v>
      </c>
      <c r="F79" s="260"/>
      <c r="G79" s="270">
        <v>585</v>
      </c>
      <c r="H79" s="276">
        <v>2.25</v>
      </c>
      <c r="I79" s="272">
        <f>ROUND(290*H79,0)</f>
        <v>653</v>
      </c>
      <c r="J79" s="273">
        <v>644</v>
      </c>
      <c r="K79" s="274"/>
      <c r="L79" s="274"/>
      <c r="M79" s="275"/>
    </row>
    <row r="80" spans="1:13" hidden="1" x14ac:dyDescent="0.2">
      <c r="A80" s="267">
        <v>68</v>
      </c>
      <c r="B80" s="256"/>
      <c r="C80" s="268"/>
      <c r="D80" s="258"/>
      <c r="E80" s="269"/>
      <c r="F80" s="260"/>
      <c r="G80" s="270"/>
      <c r="H80" s="276"/>
      <c r="I80" s="272"/>
      <c r="J80" s="273"/>
      <c r="K80" s="274"/>
      <c r="L80" s="274"/>
      <c r="M80" s="275"/>
    </row>
    <row r="81" spans="1:13" x14ac:dyDescent="0.2">
      <c r="A81" s="267"/>
      <c r="B81" s="256"/>
      <c r="C81" s="268"/>
      <c r="D81" s="258"/>
      <c r="E81" s="296" t="s">
        <v>1001</v>
      </c>
      <c r="F81" s="260"/>
      <c r="G81" s="270"/>
      <c r="H81" s="276"/>
      <c r="I81" s="272"/>
      <c r="J81" s="273"/>
      <c r="K81" s="274"/>
      <c r="L81" s="274"/>
      <c r="M81" s="275"/>
    </row>
    <row r="82" spans="1:13" x14ac:dyDescent="0.2">
      <c r="A82" s="277">
        <v>69</v>
      </c>
      <c r="B82" s="256"/>
      <c r="C82" s="268" t="s">
        <v>437</v>
      </c>
      <c r="D82" s="278"/>
      <c r="E82" s="279" t="s">
        <v>1164</v>
      </c>
      <c r="F82" s="260"/>
      <c r="G82" s="270"/>
      <c r="H82" s="270">
        <v>0.5</v>
      </c>
      <c r="I82" s="272">
        <f>290*0.5</f>
        <v>145</v>
      </c>
      <c r="J82" s="273"/>
      <c r="K82" s="274"/>
      <c r="L82" s="274"/>
      <c r="M82" s="275"/>
    </row>
    <row r="83" spans="1:13" x14ac:dyDescent="0.2">
      <c r="A83" s="277">
        <v>70</v>
      </c>
      <c r="B83" s="256"/>
      <c r="C83" s="268" t="s">
        <v>1166</v>
      </c>
      <c r="D83" s="278"/>
      <c r="E83" s="279" t="s">
        <v>1165</v>
      </c>
      <c r="F83" s="260"/>
      <c r="G83" s="270"/>
      <c r="H83" s="270">
        <f>I83/290</f>
        <v>0.72413793103448276</v>
      </c>
      <c r="I83" s="272">
        <v>210</v>
      </c>
      <c r="J83" s="273"/>
      <c r="K83" s="274"/>
      <c r="L83" s="274"/>
      <c r="M83" s="275"/>
    </row>
    <row r="84" spans="1:13" x14ac:dyDescent="0.2">
      <c r="A84" s="277">
        <v>71</v>
      </c>
      <c r="B84" s="256"/>
      <c r="C84" s="268" t="s">
        <v>430</v>
      </c>
      <c r="D84" s="278"/>
      <c r="E84" s="279" t="s">
        <v>1004</v>
      </c>
      <c r="F84" s="260"/>
      <c r="G84" s="270">
        <v>260</v>
      </c>
      <c r="H84" s="270">
        <v>0.25</v>
      </c>
      <c r="I84" s="272">
        <v>75</v>
      </c>
      <c r="J84" s="273">
        <f>G84*1.1</f>
        <v>286</v>
      </c>
      <c r="K84" s="274"/>
      <c r="L84" s="274">
        <v>150</v>
      </c>
      <c r="M84" s="275"/>
    </row>
    <row r="85" spans="1:13" x14ac:dyDescent="0.2">
      <c r="A85" s="277">
        <v>72</v>
      </c>
      <c r="B85" s="256"/>
      <c r="C85" s="268" t="s">
        <v>431</v>
      </c>
      <c r="D85" s="278"/>
      <c r="E85" s="279" t="s">
        <v>1005</v>
      </c>
      <c r="F85" s="260"/>
      <c r="G85" s="270">
        <v>195</v>
      </c>
      <c r="H85" s="270">
        <v>0.75</v>
      </c>
      <c r="I85" s="272">
        <f>ROUND(290*H85,0)</f>
        <v>218</v>
      </c>
      <c r="J85" s="273">
        <v>215</v>
      </c>
      <c r="K85" s="274">
        <v>140</v>
      </c>
      <c r="L85" s="274"/>
      <c r="M85" s="275"/>
    </row>
    <row r="86" spans="1:13" ht="24" x14ac:dyDescent="0.2">
      <c r="A86" s="277">
        <v>73</v>
      </c>
      <c r="B86" s="256"/>
      <c r="C86" s="268" t="s">
        <v>432</v>
      </c>
      <c r="D86" s="278"/>
      <c r="E86" s="279" t="s">
        <v>1006</v>
      </c>
      <c r="F86" s="260"/>
      <c r="G86" s="270">
        <v>520</v>
      </c>
      <c r="H86" s="270">
        <v>2</v>
      </c>
      <c r="I86" s="272">
        <f>ROUND(290*H86,0)</f>
        <v>580</v>
      </c>
      <c r="J86" s="273">
        <f>G86*1.1</f>
        <v>572</v>
      </c>
      <c r="K86" s="274">
        <v>250</v>
      </c>
      <c r="L86" s="274"/>
      <c r="M86" s="275"/>
    </row>
    <row r="87" spans="1:13" ht="24" x14ac:dyDescent="0.2">
      <c r="A87" s="277">
        <v>74</v>
      </c>
      <c r="B87" s="256"/>
      <c r="C87" s="268" t="s">
        <v>433</v>
      </c>
      <c r="D87" s="278"/>
      <c r="E87" s="279" t="s">
        <v>1143</v>
      </c>
      <c r="F87" s="260"/>
      <c r="G87" s="270">
        <v>520</v>
      </c>
      <c r="H87" s="270">
        <f>I87/290</f>
        <v>4.3103448275862073</v>
      </c>
      <c r="I87" s="272">
        <v>1250</v>
      </c>
      <c r="J87" s="273">
        <f>G87*1.1</f>
        <v>572</v>
      </c>
      <c r="K87" s="274" t="s">
        <v>1130</v>
      </c>
      <c r="L87" s="274" t="s">
        <v>1133</v>
      </c>
      <c r="M87" s="275">
        <v>1250</v>
      </c>
    </row>
    <row r="88" spans="1:13" s="283" customFormat="1" ht="24" x14ac:dyDescent="0.2">
      <c r="A88" s="277">
        <v>75</v>
      </c>
      <c r="B88" s="256"/>
      <c r="C88" s="268" t="s">
        <v>1144</v>
      </c>
      <c r="D88" s="278"/>
      <c r="E88" s="279" t="s">
        <v>1145</v>
      </c>
      <c r="F88" s="260"/>
      <c r="G88" s="270"/>
      <c r="H88" s="270">
        <f>I88/290</f>
        <v>2.1724137931034484</v>
      </c>
      <c r="I88" s="272">
        <v>630</v>
      </c>
      <c r="J88" s="280"/>
      <c r="K88" s="281"/>
      <c r="L88" s="281"/>
      <c r="M88" s="282"/>
    </row>
    <row r="89" spans="1:13" x14ac:dyDescent="0.2">
      <c r="A89" s="277">
        <v>76</v>
      </c>
      <c r="B89" s="256"/>
      <c r="C89" s="268" t="s">
        <v>435</v>
      </c>
      <c r="D89" s="278"/>
      <c r="E89" s="279" t="s">
        <v>1009</v>
      </c>
      <c r="F89" s="260"/>
      <c r="G89" s="270">
        <v>117</v>
      </c>
      <c r="H89" s="270">
        <v>0.45</v>
      </c>
      <c r="I89" s="272">
        <f>ROUND(290*H89,0)</f>
        <v>131</v>
      </c>
      <c r="J89" s="273">
        <v>129</v>
      </c>
      <c r="K89" s="274"/>
      <c r="L89" s="274">
        <v>50</v>
      </c>
      <c r="M89" s="275">
        <v>80</v>
      </c>
    </row>
    <row r="90" spans="1:13" x14ac:dyDescent="0.2">
      <c r="A90" s="267">
        <v>77</v>
      </c>
      <c r="B90" s="256"/>
      <c r="C90" s="268" t="s">
        <v>436</v>
      </c>
      <c r="D90" s="258"/>
      <c r="E90" s="269" t="s">
        <v>1167</v>
      </c>
      <c r="F90" s="260"/>
      <c r="G90" s="270">
        <v>65</v>
      </c>
      <c r="H90" s="276">
        <v>0.25</v>
      </c>
      <c r="I90" s="272">
        <f>ROUND(290*H90,0)</f>
        <v>73</v>
      </c>
      <c r="J90" s="273">
        <v>72</v>
      </c>
      <c r="K90" s="274"/>
      <c r="L90" s="274"/>
      <c r="M90" s="275">
        <v>80</v>
      </c>
    </row>
    <row r="91" spans="1:13" x14ac:dyDescent="0.2">
      <c r="A91" s="267">
        <v>78</v>
      </c>
      <c r="B91" s="256"/>
      <c r="C91" s="268" t="s">
        <v>437</v>
      </c>
      <c r="D91" s="258"/>
      <c r="E91" s="279" t="s">
        <v>1168</v>
      </c>
      <c r="F91" s="260"/>
      <c r="G91" s="270">
        <v>1118</v>
      </c>
      <c r="H91" s="276">
        <v>4.3</v>
      </c>
      <c r="I91" s="272">
        <f>ROUND(290*H91,0)</f>
        <v>1247</v>
      </c>
      <c r="J91" s="273">
        <v>1230</v>
      </c>
      <c r="K91" s="274">
        <v>2280</v>
      </c>
      <c r="L91" s="274"/>
      <c r="M91" s="275"/>
    </row>
    <row r="92" spans="1:13" hidden="1" x14ac:dyDescent="0.2">
      <c r="A92" s="267">
        <v>79</v>
      </c>
      <c r="B92" s="256"/>
      <c r="C92" s="268"/>
      <c r="D92" s="258"/>
      <c r="E92" s="269"/>
      <c r="F92" s="260"/>
      <c r="G92" s="270"/>
      <c r="H92" s="276"/>
      <c r="I92" s="272"/>
      <c r="J92" s="273">
        <v>186</v>
      </c>
      <c r="K92" s="274">
        <v>1280</v>
      </c>
      <c r="L92" s="274">
        <v>600</v>
      </c>
      <c r="M92" s="275">
        <v>550</v>
      </c>
    </row>
    <row r="93" spans="1:13" ht="24" x14ac:dyDescent="0.2">
      <c r="A93" s="267">
        <v>80</v>
      </c>
      <c r="B93" s="256"/>
      <c r="C93" s="268" t="s">
        <v>439</v>
      </c>
      <c r="D93" s="258"/>
      <c r="E93" s="269" t="s">
        <v>1169</v>
      </c>
      <c r="F93" s="260"/>
      <c r="G93" s="270">
        <v>78</v>
      </c>
      <c r="H93" s="276">
        <f>I93/290</f>
        <v>0.51724137931034486</v>
      </c>
      <c r="I93" s="272">
        <v>150</v>
      </c>
      <c r="J93" s="273">
        <v>86</v>
      </c>
      <c r="K93" s="274">
        <v>350</v>
      </c>
      <c r="L93" s="274">
        <v>400</v>
      </c>
      <c r="M93" s="275"/>
    </row>
    <row r="94" spans="1:13" ht="24" x14ac:dyDescent="0.2">
      <c r="A94" s="267">
        <v>81</v>
      </c>
      <c r="B94" s="256"/>
      <c r="C94" s="268" t="s">
        <v>440</v>
      </c>
      <c r="D94" s="258"/>
      <c r="E94" s="269" t="s">
        <v>1146</v>
      </c>
      <c r="F94" s="260"/>
      <c r="G94" s="270">
        <v>1040</v>
      </c>
      <c r="H94" s="276">
        <f>I94/290</f>
        <v>8.6206896551724146</v>
      </c>
      <c r="I94" s="272">
        <v>2500</v>
      </c>
      <c r="J94" s="273">
        <f>G94*1.1</f>
        <v>1144</v>
      </c>
      <c r="K94" s="274"/>
      <c r="L94" s="274" t="s">
        <v>1134</v>
      </c>
      <c r="M94" s="275"/>
    </row>
    <row r="95" spans="1:13" x14ac:dyDescent="0.2">
      <c r="A95" s="267">
        <v>82</v>
      </c>
      <c r="B95" s="256"/>
      <c r="C95" s="268" t="s">
        <v>441</v>
      </c>
      <c r="D95" s="258"/>
      <c r="E95" s="269" t="s">
        <v>1015</v>
      </c>
      <c r="F95" s="260"/>
      <c r="G95" s="270">
        <v>371.8</v>
      </c>
      <c r="H95" s="276">
        <v>1.43</v>
      </c>
      <c r="I95" s="272">
        <f>ROUND(290*H95,0)</f>
        <v>415</v>
      </c>
      <c r="J95" s="273">
        <v>409</v>
      </c>
      <c r="K95" s="274"/>
      <c r="L95" s="274"/>
      <c r="M95" s="275"/>
    </row>
    <row r="96" spans="1:13" x14ac:dyDescent="0.2">
      <c r="A96" s="267">
        <v>83</v>
      </c>
      <c r="B96" s="256"/>
      <c r="C96" s="268" t="s">
        <v>442</v>
      </c>
      <c r="D96" s="258"/>
      <c r="E96" s="269" t="s">
        <v>1170</v>
      </c>
      <c r="F96" s="260"/>
      <c r="G96" s="270">
        <v>390</v>
      </c>
      <c r="H96" s="276">
        <v>1.5</v>
      </c>
      <c r="I96" s="272">
        <f>ROUND(290*H96,0)</f>
        <v>435</v>
      </c>
      <c r="J96" s="273">
        <f>G96*1.1</f>
        <v>429.00000000000006</v>
      </c>
      <c r="K96" s="274"/>
      <c r="L96" s="274"/>
      <c r="M96" s="275"/>
    </row>
    <row r="97" spans="1:13" x14ac:dyDescent="0.2">
      <c r="A97" s="267">
        <v>84</v>
      </c>
      <c r="B97" s="256"/>
      <c r="C97" s="268" t="s">
        <v>443</v>
      </c>
      <c r="D97" s="258"/>
      <c r="E97" s="269" t="s">
        <v>1017</v>
      </c>
      <c r="F97" s="260"/>
      <c r="G97" s="270">
        <v>39</v>
      </c>
      <c r="H97" s="276">
        <f>I97/290</f>
        <v>0.17241379310344829</v>
      </c>
      <c r="I97" s="272">
        <v>50</v>
      </c>
      <c r="J97" s="273">
        <v>43</v>
      </c>
      <c r="K97" s="274"/>
      <c r="L97" s="274">
        <v>500</v>
      </c>
      <c r="M97" s="275"/>
    </row>
    <row r="98" spans="1:13" ht="24" x14ac:dyDescent="0.2">
      <c r="A98" s="267">
        <v>85</v>
      </c>
      <c r="B98" s="256"/>
      <c r="C98" s="268" t="s">
        <v>444</v>
      </c>
      <c r="D98" s="258"/>
      <c r="E98" s="269" t="s">
        <v>1018</v>
      </c>
      <c r="F98" s="260"/>
      <c r="G98" s="270">
        <v>52</v>
      </c>
      <c r="H98" s="276">
        <f>I98/290</f>
        <v>0.31034482758620691</v>
      </c>
      <c r="I98" s="272">
        <v>90</v>
      </c>
      <c r="J98" s="273">
        <v>57</v>
      </c>
      <c r="K98" s="274"/>
      <c r="L98" s="274"/>
      <c r="M98" s="275"/>
    </row>
    <row r="99" spans="1:13" x14ac:dyDescent="0.2">
      <c r="A99" s="267"/>
      <c r="B99" s="256"/>
      <c r="C99" s="268"/>
      <c r="D99" s="258"/>
      <c r="E99" s="269" t="s">
        <v>1229</v>
      </c>
      <c r="F99" s="260"/>
      <c r="G99" s="270"/>
      <c r="H99" s="276"/>
      <c r="I99" s="272"/>
      <c r="J99" s="273"/>
      <c r="K99" s="274"/>
      <c r="L99" s="274"/>
      <c r="M99" s="275"/>
    </row>
    <row r="100" spans="1:13" hidden="1" x14ac:dyDescent="0.2">
      <c r="A100" s="267">
        <v>86</v>
      </c>
      <c r="B100" s="256"/>
      <c r="C100" s="268"/>
      <c r="D100" s="258"/>
      <c r="E100" s="269"/>
      <c r="F100" s="260"/>
      <c r="G100" s="270"/>
      <c r="H100" s="276"/>
      <c r="I100" s="272"/>
      <c r="J100" s="273"/>
      <c r="K100" s="274"/>
      <c r="L100" s="274"/>
      <c r="M100" s="275"/>
    </row>
    <row r="101" spans="1:13" hidden="1" x14ac:dyDescent="0.2">
      <c r="A101" s="267">
        <v>87</v>
      </c>
      <c r="B101" s="256"/>
      <c r="C101" s="268"/>
      <c r="D101" s="258"/>
      <c r="E101" s="269"/>
      <c r="F101" s="260"/>
      <c r="G101" s="270"/>
      <c r="H101" s="276"/>
      <c r="I101" s="272"/>
      <c r="J101" s="273"/>
      <c r="K101" s="274"/>
      <c r="L101" s="274"/>
      <c r="M101" s="275"/>
    </row>
    <row r="102" spans="1:13" hidden="1" x14ac:dyDescent="0.2">
      <c r="A102" s="267">
        <v>88</v>
      </c>
      <c r="B102" s="256"/>
      <c r="C102" s="268"/>
      <c r="D102" s="258"/>
      <c r="E102" s="269"/>
      <c r="F102" s="260"/>
      <c r="G102" s="270"/>
      <c r="H102" s="276"/>
      <c r="I102" s="272"/>
      <c r="J102" s="273"/>
      <c r="K102" s="274"/>
      <c r="L102" s="274"/>
      <c r="M102" s="275"/>
    </row>
    <row r="103" spans="1:13" hidden="1" x14ac:dyDescent="0.2">
      <c r="A103" s="267">
        <v>89</v>
      </c>
      <c r="B103" s="256"/>
      <c r="C103" s="268"/>
      <c r="D103" s="258"/>
      <c r="E103" s="269"/>
      <c r="F103" s="260"/>
      <c r="G103" s="270"/>
      <c r="H103" s="276"/>
      <c r="I103" s="272"/>
      <c r="J103" s="273"/>
      <c r="K103" s="274"/>
      <c r="L103" s="274"/>
      <c r="M103" s="275"/>
    </row>
    <row r="104" spans="1:13" hidden="1" x14ac:dyDescent="0.2">
      <c r="A104" s="267">
        <v>90</v>
      </c>
      <c r="B104" s="256"/>
      <c r="C104" s="268"/>
      <c r="D104" s="258"/>
      <c r="E104" s="269"/>
      <c r="F104" s="260"/>
      <c r="G104" s="270"/>
      <c r="H104" s="276"/>
      <c r="I104" s="272"/>
      <c r="J104" s="273"/>
      <c r="K104" s="274"/>
      <c r="L104" s="274"/>
      <c r="M104" s="275"/>
    </row>
    <row r="105" spans="1:13" hidden="1" x14ac:dyDescent="0.2">
      <c r="A105" s="267">
        <v>91</v>
      </c>
      <c r="B105" s="256"/>
      <c r="C105" s="268"/>
      <c r="D105" s="258"/>
      <c r="E105" s="269"/>
      <c r="F105" s="260"/>
      <c r="G105" s="270"/>
      <c r="H105" s="276"/>
      <c r="I105" s="272"/>
      <c r="J105" s="273"/>
      <c r="K105" s="274"/>
      <c r="L105" s="274"/>
      <c r="M105" s="275"/>
    </row>
    <row r="106" spans="1:13" hidden="1" x14ac:dyDescent="0.2">
      <c r="A106" s="267">
        <v>92</v>
      </c>
      <c r="B106" s="256"/>
      <c r="C106" s="268"/>
      <c r="D106" s="258"/>
      <c r="E106" s="269"/>
      <c r="F106" s="260"/>
      <c r="G106" s="270"/>
      <c r="H106" s="276"/>
      <c r="I106" s="272"/>
      <c r="J106" s="273"/>
      <c r="K106" s="274"/>
      <c r="L106" s="274"/>
      <c r="M106" s="275"/>
    </row>
    <row r="107" spans="1:13" hidden="1" x14ac:dyDescent="0.2">
      <c r="A107" s="267">
        <v>93</v>
      </c>
      <c r="B107" s="256"/>
      <c r="C107" s="268"/>
      <c r="D107" s="258"/>
      <c r="E107" s="269"/>
      <c r="F107" s="260"/>
      <c r="G107" s="270"/>
      <c r="H107" s="276"/>
      <c r="I107" s="272"/>
      <c r="J107" s="273"/>
      <c r="K107" s="274"/>
      <c r="L107" s="274"/>
      <c r="M107" s="275"/>
    </row>
    <row r="108" spans="1:13" hidden="1" x14ac:dyDescent="0.2">
      <c r="A108" s="267">
        <v>94</v>
      </c>
      <c r="B108" s="256"/>
      <c r="C108" s="268"/>
      <c r="D108" s="258"/>
      <c r="E108" s="269"/>
      <c r="F108" s="260"/>
      <c r="G108" s="270"/>
      <c r="H108" s="276"/>
      <c r="I108" s="272"/>
      <c r="J108" s="273"/>
      <c r="K108" s="274"/>
      <c r="L108" s="274"/>
      <c r="M108" s="275"/>
    </row>
    <row r="109" spans="1:13" hidden="1" x14ac:dyDescent="0.2">
      <c r="A109" s="267">
        <v>95</v>
      </c>
      <c r="B109" s="256"/>
      <c r="C109" s="268"/>
      <c r="D109" s="258"/>
      <c r="E109" s="269"/>
      <c r="F109" s="260"/>
      <c r="G109" s="270"/>
      <c r="H109" s="276"/>
      <c r="I109" s="272"/>
      <c r="J109" s="273"/>
      <c r="K109" s="274"/>
      <c r="L109" s="274"/>
      <c r="M109" s="275"/>
    </row>
    <row r="110" spans="1:13" hidden="1" x14ac:dyDescent="0.2">
      <c r="A110" s="267">
        <v>96</v>
      </c>
      <c r="B110" s="256"/>
      <c r="C110" s="268"/>
      <c r="D110" s="258"/>
      <c r="E110" s="269"/>
      <c r="F110" s="260"/>
      <c r="G110" s="270"/>
      <c r="H110" s="276"/>
      <c r="I110" s="272"/>
      <c r="J110" s="273"/>
      <c r="K110" s="274"/>
      <c r="L110" s="274"/>
      <c r="M110" s="275"/>
    </row>
    <row r="111" spans="1:13" x14ac:dyDescent="0.2">
      <c r="A111" s="267">
        <v>97</v>
      </c>
      <c r="B111" s="256"/>
      <c r="C111" s="268" t="s">
        <v>456</v>
      </c>
      <c r="D111" s="258"/>
      <c r="E111" s="269" t="s">
        <v>1030</v>
      </c>
      <c r="F111" s="260"/>
      <c r="G111" s="270">
        <v>65</v>
      </c>
      <c r="H111" s="276">
        <f>I111/290</f>
        <v>0.25862068965517243</v>
      </c>
      <c r="I111" s="272">
        <v>75</v>
      </c>
      <c r="J111" s="273">
        <v>72</v>
      </c>
      <c r="K111" s="274"/>
      <c r="L111" s="274"/>
      <c r="M111" s="275"/>
    </row>
    <row r="112" spans="1:13" x14ac:dyDescent="0.2">
      <c r="A112" s="267">
        <v>98</v>
      </c>
      <c r="B112" s="256"/>
      <c r="C112" s="268" t="s">
        <v>457</v>
      </c>
      <c r="D112" s="258"/>
      <c r="E112" s="269" t="s">
        <v>1171</v>
      </c>
      <c r="F112" s="260"/>
      <c r="G112" s="270">
        <v>104</v>
      </c>
      <c r="H112" s="276">
        <f>I112/290</f>
        <v>0.51724137931034486</v>
      </c>
      <c r="I112" s="272">
        <v>150</v>
      </c>
      <c r="J112" s="273">
        <v>114</v>
      </c>
      <c r="K112" s="274">
        <v>150</v>
      </c>
      <c r="L112" s="274"/>
      <c r="M112" s="275"/>
    </row>
    <row r="113" spans="1:13" ht="24" x14ac:dyDescent="0.2">
      <c r="A113" s="267">
        <v>99</v>
      </c>
      <c r="B113" s="256"/>
      <c r="C113" s="268" t="s">
        <v>458</v>
      </c>
      <c r="D113" s="258"/>
      <c r="E113" s="269" t="s">
        <v>1147</v>
      </c>
      <c r="F113" s="260"/>
      <c r="G113" s="270">
        <v>117</v>
      </c>
      <c r="H113" s="276">
        <f>I113/290</f>
        <v>0.51724137931034486</v>
      </c>
      <c r="I113" s="272">
        <v>150</v>
      </c>
      <c r="J113" s="273">
        <v>129</v>
      </c>
      <c r="K113" s="274"/>
      <c r="L113" s="274"/>
      <c r="M113" s="275">
        <v>180</v>
      </c>
    </row>
    <row r="114" spans="1:13" hidden="1" x14ac:dyDescent="0.2">
      <c r="A114" s="267">
        <v>100</v>
      </c>
      <c r="B114" s="256"/>
      <c r="C114" s="268"/>
      <c r="D114" s="258"/>
      <c r="E114" s="269"/>
      <c r="F114" s="260"/>
      <c r="G114" s="270"/>
      <c r="H114" s="276"/>
      <c r="I114" s="272"/>
      <c r="J114" s="273"/>
      <c r="K114" s="274"/>
      <c r="L114" s="274"/>
      <c r="M114" s="275"/>
    </row>
    <row r="115" spans="1:13" x14ac:dyDescent="0.2">
      <c r="A115" s="267">
        <v>101</v>
      </c>
      <c r="B115" s="256"/>
      <c r="C115" s="268" t="s">
        <v>460</v>
      </c>
      <c r="D115" s="258"/>
      <c r="E115" s="269" t="s">
        <v>1034</v>
      </c>
      <c r="F115" s="260"/>
      <c r="G115" s="270">
        <v>91</v>
      </c>
      <c r="H115" s="276">
        <f>I115/290</f>
        <v>0.34482758620689657</v>
      </c>
      <c r="I115" s="272">
        <v>100</v>
      </c>
      <c r="J115" s="273">
        <v>100</v>
      </c>
      <c r="K115" s="274"/>
      <c r="L115" s="274"/>
      <c r="M115" s="275"/>
    </row>
    <row r="116" spans="1:13" ht="24" x14ac:dyDescent="0.2">
      <c r="A116" s="297">
        <v>102</v>
      </c>
      <c r="B116" s="298"/>
      <c r="C116" s="268" t="s">
        <v>461</v>
      </c>
      <c r="D116" s="299"/>
      <c r="E116" s="269" t="s">
        <v>1152</v>
      </c>
      <c r="F116" s="260"/>
      <c r="G116" s="270">
        <v>325</v>
      </c>
      <c r="H116" s="276">
        <v>4.22</v>
      </c>
      <c r="I116" s="272">
        <v>1450</v>
      </c>
      <c r="J116" s="273">
        <v>358</v>
      </c>
      <c r="K116" s="274" t="s">
        <v>1129</v>
      </c>
      <c r="L116" s="274">
        <v>1800</v>
      </c>
      <c r="M116" s="275"/>
    </row>
    <row r="117" spans="1:13" hidden="1" x14ac:dyDescent="0.2">
      <c r="A117" s="297">
        <v>103</v>
      </c>
      <c r="B117" s="298"/>
      <c r="C117" s="268"/>
      <c r="D117" s="299"/>
      <c r="E117" s="269"/>
      <c r="F117" s="260"/>
      <c r="G117" s="270">
        <v>507</v>
      </c>
      <c r="H117" s="276"/>
      <c r="I117" s="272"/>
      <c r="J117" s="273">
        <v>558</v>
      </c>
      <c r="K117" s="274"/>
      <c r="L117" s="274">
        <v>1900</v>
      </c>
      <c r="M117" s="275"/>
    </row>
    <row r="118" spans="1:13" ht="24" x14ac:dyDescent="0.2">
      <c r="A118" s="297">
        <v>104</v>
      </c>
      <c r="B118" s="298"/>
      <c r="C118" s="268" t="s">
        <v>463</v>
      </c>
      <c r="D118" s="299"/>
      <c r="E118" s="269" t="s">
        <v>1153</v>
      </c>
      <c r="F118" s="260"/>
      <c r="G118" s="270">
        <v>481</v>
      </c>
      <c r="H118" s="276">
        <v>5.21</v>
      </c>
      <c r="I118" s="272">
        <v>1850</v>
      </c>
      <c r="J118" s="273">
        <v>530</v>
      </c>
      <c r="K118" s="274" t="s">
        <v>1129</v>
      </c>
      <c r="L118" s="274"/>
      <c r="M118" s="275"/>
    </row>
    <row r="119" spans="1:13" ht="24" x14ac:dyDescent="0.2">
      <c r="A119" s="297">
        <v>105</v>
      </c>
      <c r="B119" s="298"/>
      <c r="C119" s="268" t="s">
        <v>464</v>
      </c>
      <c r="D119" s="299"/>
      <c r="E119" s="269" t="s">
        <v>1211</v>
      </c>
      <c r="F119" s="260"/>
      <c r="G119" s="270"/>
      <c r="H119" s="276">
        <v>2</v>
      </c>
      <c r="I119" s="272">
        <f>290*2</f>
        <v>580</v>
      </c>
      <c r="J119" s="273">
        <f>G120*1.1</f>
        <v>715.00000000000011</v>
      </c>
      <c r="K119" s="274"/>
      <c r="L119" s="274"/>
      <c r="M119" s="275"/>
    </row>
    <row r="120" spans="1:13" ht="24" x14ac:dyDescent="0.2">
      <c r="A120" s="297">
        <v>106</v>
      </c>
      <c r="B120" s="298"/>
      <c r="C120" s="268" t="s">
        <v>465</v>
      </c>
      <c r="D120" s="299"/>
      <c r="E120" s="269" t="s">
        <v>1154</v>
      </c>
      <c r="F120" s="260"/>
      <c r="G120" s="270">
        <v>650</v>
      </c>
      <c r="H120" s="276">
        <v>6.54</v>
      </c>
      <c r="I120" s="272">
        <v>2350</v>
      </c>
      <c r="J120" s="273">
        <v>700</v>
      </c>
      <c r="K120" s="274" t="s">
        <v>1129</v>
      </c>
      <c r="L120" s="274">
        <v>2200</v>
      </c>
      <c r="M120" s="275"/>
    </row>
    <row r="121" spans="1:13" hidden="1" x14ac:dyDescent="0.2">
      <c r="A121" s="297">
        <v>107</v>
      </c>
      <c r="B121" s="298"/>
      <c r="C121" s="300"/>
      <c r="D121" s="299"/>
      <c r="E121" s="301"/>
      <c r="F121" s="302"/>
      <c r="G121" s="303">
        <v>845</v>
      </c>
      <c r="H121" s="304"/>
      <c r="I121" s="305"/>
      <c r="J121" s="273">
        <v>930</v>
      </c>
      <c r="K121" s="274"/>
      <c r="L121" s="274">
        <v>2000</v>
      </c>
      <c r="M121" s="275"/>
    </row>
    <row r="122" spans="1:13" hidden="1" x14ac:dyDescent="0.2">
      <c r="A122" s="297">
        <v>108</v>
      </c>
      <c r="B122" s="298"/>
      <c r="C122" s="300"/>
      <c r="D122" s="299"/>
      <c r="E122" s="301"/>
      <c r="F122" s="302"/>
      <c r="G122" s="303"/>
      <c r="H122" s="304"/>
      <c r="I122" s="305"/>
      <c r="J122" s="273"/>
      <c r="K122" s="274"/>
      <c r="L122" s="274"/>
      <c r="M122" s="275"/>
    </row>
    <row r="123" spans="1:13" hidden="1" x14ac:dyDescent="0.2">
      <c r="A123" s="297">
        <v>109</v>
      </c>
      <c r="B123" s="298"/>
      <c r="C123" s="300"/>
      <c r="D123" s="299"/>
      <c r="E123" s="301"/>
      <c r="F123" s="302"/>
      <c r="G123" s="303"/>
      <c r="H123" s="304"/>
      <c r="I123" s="305"/>
      <c r="J123" s="273"/>
      <c r="K123" s="274"/>
      <c r="L123" s="274"/>
      <c r="M123" s="275"/>
    </row>
    <row r="124" spans="1:13" x14ac:dyDescent="0.2">
      <c r="A124" s="267">
        <v>110</v>
      </c>
      <c r="B124" s="256"/>
      <c r="C124" s="268" t="s">
        <v>469</v>
      </c>
      <c r="D124" s="258"/>
      <c r="E124" s="269" t="s">
        <v>1043</v>
      </c>
      <c r="F124" s="260"/>
      <c r="G124" s="270">
        <v>403</v>
      </c>
      <c r="H124" s="276">
        <f>I124/290</f>
        <v>0.68965517241379315</v>
      </c>
      <c r="I124" s="272">
        <v>200</v>
      </c>
      <c r="J124" s="273">
        <v>443</v>
      </c>
      <c r="K124" s="274"/>
      <c r="L124" s="274">
        <v>150</v>
      </c>
      <c r="M124" s="275"/>
    </row>
    <row r="125" spans="1:13" x14ac:dyDescent="0.2">
      <c r="A125" s="267">
        <v>111</v>
      </c>
      <c r="B125" s="256"/>
      <c r="C125" s="268" t="s">
        <v>470</v>
      </c>
      <c r="D125" s="258"/>
      <c r="E125" s="269" t="s">
        <v>1044</v>
      </c>
      <c r="F125" s="260"/>
      <c r="G125" s="270">
        <v>65</v>
      </c>
      <c r="H125" s="276">
        <f t="shared" ref="H125:H131" si="1">I125/290</f>
        <v>0.25862068965517243</v>
      </c>
      <c r="I125" s="272">
        <v>75</v>
      </c>
      <c r="J125" s="273">
        <v>72</v>
      </c>
      <c r="K125" s="274"/>
      <c r="L125" s="274"/>
      <c r="M125" s="275"/>
    </row>
    <row r="126" spans="1:13" x14ac:dyDescent="0.2">
      <c r="A126" s="267">
        <v>112</v>
      </c>
      <c r="B126" s="256"/>
      <c r="C126" s="268" t="s">
        <v>1209</v>
      </c>
      <c r="D126" s="258"/>
      <c r="E126" s="269" t="s">
        <v>1210</v>
      </c>
      <c r="F126" s="260"/>
      <c r="G126" s="270"/>
      <c r="H126" s="276">
        <v>0.5</v>
      </c>
      <c r="I126" s="272">
        <f>290/2</f>
        <v>145</v>
      </c>
      <c r="J126" s="273"/>
      <c r="K126" s="274"/>
      <c r="L126" s="274"/>
      <c r="M126" s="275"/>
    </row>
    <row r="127" spans="1:13" x14ac:dyDescent="0.2">
      <c r="A127" s="267">
        <v>113</v>
      </c>
      <c r="B127" s="256"/>
      <c r="C127" s="268" t="s">
        <v>472</v>
      </c>
      <c r="D127" s="258"/>
      <c r="E127" s="269" t="s">
        <v>1046</v>
      </c>
      <c r="F127" s="260"/>
      <c r="G127" s="270">
        <v>260</v>
      </c>
      <c r="H127" s="276">
        <f t="shared" si="1"/>
        <v>0.55172413793103448</v>
      </c>
      <c r="I127" s="272">
        <v>160</v>
      </c>
      <c r="J127" s="273">
        <f>G127*1.1</f>
        <v>286</v>
      </c>
      <c r="K127" s="274"/>
      <c r="L127" s="274"/>
      <c r="M127" s="275">
        <v>160</v>
      </c>
    </row>
    <row r="128" spans="1:13" x14ac:dyDescent="0.2">
      <c r="A128" s="267">
        <v>114</v>
      </c>
      <c r="B128" s="256"/>
      <c r="C128" s="268" t="s">
        <v>1148</v>
      </c>
      <c r="D128" s="258"/>
      <c r="E128" s="269" t="s">
        <v>1047</v>
      </c>
      <c r="F128" s="260"/>
      <c r="G128" s="270">
        <v>65</v>
      </c>
      <c r="H128" s="276">
        <f t="shared" si="1"/>
        <v>0.25862068965517243</v>
      </c>
      <c r="I128" s="272">
        <v>75</v>
      </c>
      <c r="J128" s="273">
        <v>72</v>
      </c>
      <c r="K128" s="274"/>
      <c r="L128" s="274"/>
      <c r="M128" s="275"/>
    </row>
    <row r="129" spans="1:13" x14ac:dyDescent="0.2">
      <c r="A129" s="267">
        <v>115</v>
      </c>
      <c r="B129" s="256"/>
      <c r="C129" s="268" t="s">
        <v>474</v>
      </c>
      <c r="D129" s="258"/>
      <c r="E129" s="269" t="s">
        <v>1048</v>
      </c>
      <c r="F129" s="260"/>
      <c r="G129" s="270">
        <v>65</v>
      </c>
      <c r="H129" s="276">
        <f t="shared" si="1"/>
        <v>0.25862068965517243</v>
      </c>
      <c r="I129" s="272">
        <v>75</v>
      </c>
      <c r="J129" s="273">
        <v>72</v>
      </c>
      <c r="K129" s="274"/>
      <c r="L129" s="274"/>
      <c r="M129" s="275"/>
    </row>
    <row r="130" spans="1:13" ht="28.5" customHeight="1" x14ac:dyDescent="0.2">
      <c r="A130" s="267">
        <v>116</v>
      </c>
      <c r="B130" s="256"/>
      <c r="C130" s="268" t="s">
        <v>475</v>
      </c>
      <c r="D130" s="258"/>
      <c r="E130" s="269" t="s">
        <v>1149</v>
      </c>
      <c r="F130" s="260"/>
      <c r="G130" s="270">
        <v>871</v>
      </c>
      <c r="H130" s="276">
        <f t="shared" si="1"/>
        <v>3.7241379310344827</v>
      </c>
      <c r="I130" s="272">
        <v>1080</v>
      </c>
      <c r="J130" s="273">
        <v>958</v>
      </c>
      <c r="K130" s="274" t="s">
        <v>1129</v>
      </c>
      <c r="L130" s="274"/>
      <c r="M130" s="275"/>
    </row>
    <row r="131" spans="1:13" ht="24" x14ac:dyDescent="0.2">
      <c r="A131" s="267">
        <v>117</v>
      </c>
      <c r="B131" s="256"/>
      <c r="C131" s="268" t="s">
        <v>476</v>
      </c>
      <c r="D131" s="258"/>
      <c r="E131" s="269" t="s">
        <v>1150</v>
      </c>
      <c r="F131" s="260"/>
      <c r="G131" s="270">
        <v>975</v>
      </c>
      <c r="H131" s="276">
        <f t="shared" si="1"/>
        <v>4.1379310344827589</v>
      </c>
      <c r="I131" s="272">
        <v>1200</v>
      </c>
      <c r="J131" s="273">
        <v>1073</v>
      </c>
      <c r="K131" s="274" t="s">
        <v>1129</v>
      </c>
      <c r="L131" s="274"/>
      <c r="M131" s="275"/>
    </row>
    <row r="132" spans="1:13" ht="24" x14ac:dyDescent="0.2">
      <c r="A132" s="267">
        <v>118</v>
      </c>
      <c r="B132" s="256"/>
      <c r="C132" s="268" t="s">
        <v>477</v>
      </c>
      <c r="D132" s="258"/>
      <c r="E132" s="269" t="s">
        <v>1172</v>
      </c>
      <c r="F132" s="260"/>
      <c r="G132" s="270">
        <v>1430</v>
      </c>
      <c r="H132" s="276">
        <v>5.5</v>
      </c>
      <c r="I132" s="272">
        <f>ROUND(290*H132,0)</f>
        <v>1595</v>
      </c>
      <c r="J132" s="273">
        <f>G132*1.1</f>
        <v>1573.0000000000002</v>
      </c>
      <c r="K132" s="274" t="s">
        <v>1129</v>
      </c>
      <c r="L132" s="274"/>
      <c r="M132" s="275"/>
    </row>
    <row r="133" spans="1:13" hidden="1" x14ac:dyDescent="0.2">
      <c r="A133" s="267">
        <v>119</v>
      </c>
      <c r="B133" s="256"/>
      <c r="C133" s="268"/>
      <c r="D133" s="258"/>
      <c r="E133" s="269"/>
      <c r="F133" s="260"/>
      <c r="G133" s="270"/>
      <c r="H133" s="276"/>
      <c r="I133" s="272"/>
      <c r="J133" s="273"/>
      <c r="K133" s="274"/>
      <c r="L133" s="274"/>
      <c r="M133" s="275"/>
    </row>
    <row r="134" spans="1:13" hidden="1" x14ac:dyDescent="0.2">
      <c r="A134" s="267">
        <v>120</v>
      </c>
      <c r="B134" s="256"/>
      <c r="C134" s="268"/>
      <c r="D134" s="258"/>
      <c r="E134" s="269"/>
      <c r="F134" s="260"/>
      <c r="G134" s="270"/>
      <c r="H134" s="276"/>
      <c r="I134" s="272"/>
      <c r="J134" s="273"/>
      <c r="K134" s="274"/>
      <c r="L134" s="274"/>
      <c r="M134" s="275"/>
    </row>
    <row r="135" spans="1:13" hidden="1" x14ac:dyDescent="0.2">
      <c r="A135" s="267">
        <v>121</v>
      </c>
      <c r="B135" s="256"/>
      <c r="C135" s="268"/>
      <c r="D135" s="258"/>
      <c r="E135" s="269"/>
      <c r="F135" s="260"/>
      <c r="G135" s="270"/>
      <c r="H135" s="276"/>
      <c r="I135" s="272"/>
      <c r="J135" s="273"/>
      <c r="K135" s="274"/>
      <c r="L135" s="274"/>
      <c r="M135" s="275"/>
    </row>
    <row r="136" spans="1:13" ht="24" x14ac:dyDescent="0.2">
      <c r="A136" s="267">
        <v>122</v>
      </c>
      <c r="B136" s="256"/>
      <c r="C136" s="268" t="s">
        <v>1208</v>
      </c>
      <c r="D136" s="258"/>
      <c r="E136" s="269" t="s">
        <v>1207</v>
      </c>
      <c r="F136" s="260"/>
      <c r="G136" s="270">
        <v>442</v>
      </c>
      <c r="H136" s="276">
        <f>600/290</f>
        <v>2.0689655172413794</v>
      </c>
      <c r="I136" s="272">
        <v>600</v>
      </c>
      <c r="J136" s="273"/>
      <c r="K136" s="274"/>
      <c r="L136" s="274"/>
      <c r="M136" s="275"/>
    </row>
    <row r="137" spans="1:13" x14ac:dyDescent="0.2">
      <c r="A137" s="267">
        <v>123</v>
      </c>
      <c r="B137" s="256"/>
      <c r="C137" s="268" t="s">
        <v>1182</v>
      </c>
      <c r="D137" s="258"/>
      <c r="E137" s="269" t="s">
        <v>1175</v>
      </c>
      <c r="F137" s="260"/>
      <c r="G137" s="270"/>
      <c r="H137" s="276">
        <f>I137/290</f>
        <v>0.51724137931034486</v>
      </c>
      <c r="I137" s="272">
        <v>150</v>
      </c>
      <c r="J137" s="273"/>
      <c r="K137" s="274"/>
      <c r="L137" s="274"/>
      <c r="M137" s="275"/>
    </row>
    <row r="138" spans="1:13" x14ac:dyDescent="0.2">
      <c r="A138" s="267">
        <v>124</v>
      </c>
      <c r="B138" s="256"/>
      <c r="C138" s="268" t="s">
        <v>483</v>
      </c>
      <c r="D138" s="258"/>
      <c r="E138" s="269" t="s">
        <v>1174</v>
      </c>
      <c r="F138" s="260"/>
      <c r="G138" s="270"/>
      <c r="H138" s="276">
        <f>I138/290</f>
        <v>1.1379310344827587</v>
      </c>
      <c r="I138" s="272">
        <v>330</v>
      </c>
      <c r="J138" s="273"/>
      <c r="K138" s="274"/>
      <c r="L138" s="274"/>
      <c r="M138" s="275"/>
    </row>
    <row r="139" spans="1:13" ht="24" x14ac:dyDescent="0.2">
      <c r="A139" s="267">
        <v>125</v>
      </c>
      <c r="B139" s="256"/>
      <c r="C139" s="268" t="s">
        <v>484</v>
      </c>
      <c r="D139" s="258"/>
      <c r="E139" s="269" t="s">
        <v>1173</v>
      </c>
      <c r="F139" s="260"/>
      <c r="G139" s="270">
        <v>299</v>
      </c>
      <c r="H139" s="276">
        <v>2.5</v>
      </c>
      <c r="I139" s="272">
        <f>2.5*290</f>
        <v>725</v>
      </c>
      <c r="J139" s="273">
        <v>330</v>
      </c>
      <c r="K139" s="274"/>
      <c r="L139" s="274">
        <v>400</v>
      </c>
      <c r="M139" s="275"/>
    </row>
    <row r="140" spans="1:13" ht="24" x14ac:dyDescent="0.2">
      <c r="A140" s="267">
        <v>126</v>
      </c>
      <c r="B140" s="256"/>
      <c r="C140" s="268" t="s">
        <v>485</v>
      </c>
      <c r="D140" s="258"/>
      <c r="E140" s="269" t="s">
        <v>1059</v>
      </c>
      <c r="F140" s="260"/>
      <c r="G140" s="270">
        <v>468</v>
      </c>
      <c r="H140" s="276">
        <v>1.8</v>
      </c>
      <c r="I140" s="272">
        <f>ROUND(290*H140,0)</f>
        <v>522</v>
      </c>
      <c r="J140" s="273">
        <v>515</v>
      </c>
      <c r="K140" s="274"/>
      <c r="L140" s="274"/>
      <c r="M140" s="275"/>
    </row>
    <row r="141" spans="1:13" x14ac:dyDescent="0.2">
      <c r="A141" s="267">
        <v>127</v>
      </c>
      <c r="B141" s="256"/>
      <c r="C141" s="268" t="s">
        <v>486</v>
      </c>
      <c r="D141" s="258"/>
      <c r="E141" s="269" t="s">
        <v>1060</v>
      </c>
      <c r="F141" s="260"/>
      <c r="G141" s="270">
        <v>52</v>
      </c>
      <c r="H141" s="276">
        <v>0.2</v>
      </c>
      <c r="I141" s="272">
        <f>ROUND(290*H141,0)</f>
        <v>58</v>
      </c>
      <c r="J141" s="273">
        <v>58</v>
      </c>
      <c r="K141" s="274"/>
      <c r="L141" s="274"/>
      <c r="M141" s="275"/>
    </row>
    <row r="142" spans="1:13" x14ac:dyDescent="0.2">
      <c r="A142" s="267">
        <v>128</v>
      </c>
      <c r="B142" s="256"/>
      <c r="C142" s="268" t="s">
        <v>487</v>
      </c>
      <c r="D142" s="258"/>
      <c r="E142" s="269" t="s">
        <v>1177</v>
      </c>
      <c r="F142" s="260"/>
      <c r="G142" s="270">
        <v>117</v>
      </c>
      <c r="H142" s="276">
        <v>0.45</v>
      </c>
      <c r="I142" s="272">
        <f>ROUND(290*H142,0)</f>
        <v>131</v>
      </c>
      <c r="J142" s="273">
        <v>129</v>
      </c>
      <c r="K142" s="274"/>
      <c r="L142" s="274">
        <v>600</v>
      </c>
      <c r="M142" s="275"/>
    </row>
    <row r="143" spans="1:13" ht="24" x14ac:dyDescent="0.2">
      <c r="A143" s="267">
        <v>129</v>
      </c>
      <c r="B143" s="256"/>
      <c r="C143" s="268" t="s">
        <v>488</v>
      </c>
      <c r="D143" s="258"/>
      <c r="E143" s="269" t="s">
        <v>1178</v>
      </c>
      <c r="F143" s="260"/>
      <c r="G143" s="270">
        <v>234</v>
      </c>
      <c r="H143" s="276">
        <f>I143/290</f>
        <v>1.3793103448275863</v>
      </c>
      <c r="I143" s="272">
        <v>400</v>
      </c>
      <c r="J143" s="273">
        <v>258</v>
      </c>
      <c r="K143" s="274">
        <v>840</v>
      </c>
      <c r="L143" s="274">
        <v>600</v>
      </c>
      <c r="M143" s="275"/>
    </row>
    <row r="144" spans="1:13" ht="24" x14ac:dyDescent="0.2">
      <c r="A144" s="267">
        <v>130</v>
      </c>
      <c r="B144" s="256"/>
      <c r="C144" s="268" t="s">
        <v>489</v>
      </c>
      <c r="D144" s="258"/>
      <c r="E144" s="269" t="s">
        <v>1181</v>
      </c>
      <c r="F144" s="260"/>
      <c r="G144" s="270">
        <v>442</v>
      </c>
      <c r="H144" s="276">
        <f>I144/290</f>
        <v>2.2413793103448274</v>
      </c>
      <c r="I144" s="272">
        <v>650</v>
      </c>
      <c r="J144" s="273">
        <v>486</v>
      </c>
      <c r="K144" s="274"/>
      <c r="L144" s="274">
        <v>650</v>
      </c>
      <c r="M144" s="275"/>
    </row>
    <row r="145" spans="1:13" ht="24" x14ac:dyDescent="0.2">
      <c r="A145" s="267">
        <v>131</v>
      </c>
      <c r="B145" s="256"/>
      <c r="C145" s="268" t="s">
        <v>490</v>
      </c>
      <c r="D145" s="258"/>
      <c r="E145" s="293" t="s">
        <v>1064</v>
      </c>
      <c r="F145" s="260"/>
      <c r="G145" s="270">
        <v>104</v>
      </c>
      <c r="H145" s="276">
        <v>0.4</v>
      </c>
      <c r="I145" s="272">
        <f t="shared" ref="I145:I159" si="2">ROUND(290*H145,0)</f>
        <v>116</v>
      </c>
      <c r="J145" s="273">
        <v>115</v>
      </c>
      <c r="K145" s="274">
        <v>250</v>
      </c>
      <c r="L145" s="274">
        <v>50</v>
      </c>
      <c r="M145" s="275"/>
    </row>
    <row r="146" spans="1:13" ht="18.75" customHeight="1" x14ac:dyDescent="0.2">
      <c r="A146" s="267">
        <v>132</v>
      </c>
      <c r="B146" s="256"/>
      <c r="C146" s="268" t="s">
        <v>491</v>
      </c>
      <c r="D146" s="258"/>
      <c r="E146" s="269" t="s">
        <v>1065</v>
      </c>
      <c r="F146" s="260"/>
      <c r="G146" s="270">
        <v>1040</v>
      </c>
      <c r="H146" s="276">
        <v>4</v>
      </c>
      <c r="I146" s="272">
        <f t="shared" si="2"/>
        <v>1160</v>
      </c>
      <c r="J146" s="273">
        <f t="shared" ref="J146:J156" si="3">G146*1.1</f>
        <v>1144</v>
      </c>
      <c r="K146" s="274">
        <v>1090</v>
      </c>
      <c r="L146" s="274">
        <v>1000</v>
      </c>
      <c r="M146" s="275"/>
    </row>
    <row r="147" spans="1:13" x14ac:dyDescent="0.2">
      <c r="A147" s="267">
        <v>133</v>
      </c>
      <c r="B147" s="256"/>
      <c r="C147" s="268" t="s">
        <v>492</v>
      </c>
      <c r="D147" s="258"/>
      <c r="E147" s="269" t="s">
        <v>1066</v>
      </c>
      <c r="F147" s="260"/>
      <c r="G147" s="270">
        <v>260</v>
      </c>
      <c r="H147" s="276">
        <f>I147/290</f>
        <v>1.0344827586206897</v>
      </c>
      <c r="I147" s="272">
        <v>300</v>
      </c>
      <c r="J147" s="273">
        <f t="shared" si="3"/>
        <v>286</v>
      </c>
      <c r="K147" s="274">
        <v>320</v>
      </c>
      <c r="L147" s="274"/>
      <c r="M147" s="275">
        <v>560</v>
      </c>
    </row>
    <row r="148" spans="1:13" x14ac:dyDescent="0.2">
      <c r="A148" s="267">
        <v>134</v>
      </c>
      <c r="B148" s="256"/>
      <c r="C148" s="268" t="s">
        <v>493</v>
      </c>
      <c r="D148" s="258"/>
      <c r="E148" s="269" t="s">
        <v>1067</v>
      </c>
      <c r="F148" s="260"/>
      <c r="G148" s="270">
        <v>195</v>
      </c>
      <c r="H148" s="276">
        <f>I148/290</f>
        <v>1.0344827586206897</v>
      </c>
      <c r="I148" s="272">
        <v>300</v>
      </c>
      <c r="J148" s="273">
        <v>215</v>
      </c>
      <c r="K148" s="274">
        <v>620</v>
      </c>
      <c r="L148" s="274"/>
      <c r="M148" s="275"/>
    </row>
    <row r="149" spans="1:13" hidden="1" x14ac:dyDescent="0.2">
      <c r="A149" s="267">
        <v>135</v>
      </c>
      <c r="B149" s="256"/>
      <c r="C149" s="268"/>
      <c r="D149" s="258"/>
      <c r="E149" s="269"/>
      <c r="F149" s="260"/>
      <c r="G149" s="270"/>
      <c r="H149" s="276"/>
      <c r="I149" s="272"/>
      <c r="J149" s="273"/>
      <c r="K149" s="274"/>
      <c r="L149" s="274"/>
      <c r="M149" s="275"/>
    </row>
    <row r="150" spans="1:13" ht="36" x14ac:dyDescent="0.2">
      <c r="A150" s="267">
        <v>136</v>
      </c>
      <c r="B150" s="256"/>
      <c r="C150" s="268" t="s">
        <v>495</v>
      </c>
      <c r="D150" s="258"/>
      <c r="E150" s="269" t="s">
        <v>1176</v>
      </c>
      <c r="F150" s="260"/>
      <c r="G150" s="270">
        <v>1430</v>
      </c>
      <c r="H150" s="276">
        <f>I150/290</f>
        <v>8.6206896551724146</v>
      </c>
      <c r="I150" s="272">
        <v>2500</v>
      </c>
      <c r="J150" s="273">
        <f t="shared" si="3"/>
        <v>1573.0000000000002</v>
      </c>
      <c r="K150" s="274"/>
      <c r="L150" s="274"/>
      <c r="M150" s="275"/>
    </row>
    <row r="151" spans="1:13" ht="24" x14ac:dyDescent="0.2">
      <c r="A151" s="267">
        <v>137</v>
      </c>
      <c r="B151" s="256"/>
      <c r="C151" s="268" t="s">
        <v>1180</v>
      </c>
      <c r="D151" s="258"/>
      <c r="E151" s="269" t="s">
        <v>1179</v>
      </c>
      <c r="F151" s="260"/>
      <c r="G151" s="270"/>
      <c r="H151" s="276">
        <f>I151/290</f>
        <v>0.68965517241379315</v>
      </c>
      <c r="I151" s="272">
        <v>200</v>
      </c>
      <c r="J151" s="273"/>
      <c r="K151" s="274"/>
      <c r="L151" s="274"/>
      <c r="M151" s="275"/>
    </row>
    <row r="152" spans="1:13" x14ac:dyDescent="0.2">
      <c r="A152" s="267">
        <v>138</v>
      </c>
      <c r="B152" s="256"/>
      <c r="C152" s="268" t="s">
        <v>497</v>
      </c>
      <c r="D152" s="258"/>
      <c r="E152" s="269" t="s">
        <v>1071</v>
      </c>
      <c r="F152" s="260"/>
      <c r="G152" s="270">
        <v>520</v>
      </c>
      <c r="H152" s="276">
        <v>1.5</v>
      </c>
      <c r="I152" s="272">
        <f t="shared" si="2"/>
        <v>435</v>
      </c>
      <c r="J152" s="273">
        <f t="shared" si="3"/>
        <v>572</v>
      </c>
      <c r="K152" s="274"/>
      <c r="L152" s="274"/>
      <c r="M152" s="275">
        <v>230</v>
      </c>
    </row>
    <row r="153" spans="1:13" ht="28.5" customHeight="1" x14ac:dyDescent="0.2">
      <c r="A153" s="267">
        <v>139</v>
      </c>
      <c r="B153" s="256"/>
      <c r="C153" s="268" t="s">
        <v>498</v>
      </c>
      <c r="D153" s="258"/>
      <c r="E153" s="269" t="s">
        <v>1072</v>
      </c>
      <c r="F153" s="260"/>
      <c r="G153" s="270">
        <v>923</v>
      </c>
      <c r="H153" s="276">
        <v>2.5</v>
      </c>
      <c r="I153" s="272">
        <f t="shared" si="2"/>
        <v>725</v>
      </c>
      <c r="J153" s="273">
        <v>1015</v>
      </c>
      <c r="K153" s="274"/>
      <c r="L153" s="274">
        <v>1500</v>
      </c>
      <c r="M153" s="275">
        <v>400</v>
      </c>
    </row>
    <row r="154" spans="1:13" ht="30" customHeight="1" x14ac:dyDescent="0.2">
      <c r="A154" s="267">
        <v>140</v>
      </c>
      <c r="B154" s="256"/>
      <c r="C154" s="268" t="s">
        <v>499</v>
      </c>
      <c r="D154" s="258"/>
      <c r="E154" s="269" t="s">
        <v>1073</v>
      </c>
      <c r="F154" s="260"/>
      <c r="G154" s="270">
        <v>455</v>
      </c>
      <c r="H154" s="276">
        <v>1.75</v>
      </c>
      <c r="I154" s="272">
        <f t="shared" si="2"/>
        <v>508</v>
      </c>
      <c r="J154" s="273">
        <v>501</v>
      </c>
      <c r="K154" s="274"/>
      <c r="L154" s="274"/>
      <c r="M154" s="275">
        <v>200</v>
      </c>
    </row>
    <row r="155" spans="1:13" x14ac:dyDescent="0.2">
      <c r="A155" s="267">
        <v>141</v>
      </c>
      <c r="B155" s="256"/>
      <c r="C155" s="268" t="s">
        <v>500</v>
      </c>
      <c r="D155" s="258"/>
      <c r="E155" s="269" t="s">
        <v>1074</v>
      </c>
      <c r="F155" s="260"/>
      <c r="G155" s="270">
        <v>65</v>
      </c>
      <c r="H155" s="276">
        <f>I155/290</f>
        <v>0.25862068965517243</v>
      </c>
      <c r="I155" s="272">
        <v>75</v>
      </c>
      <c r="J155" s="273">
        <v>72</v>
      </c>
      <c r="K155" s="274"/>
      <c r="L155" s="274"/>
      <c r="M155" s="275"/>
    </row>
    <row r="156" spans="1:13" x14ac:dyDescent="0.2">
      <c r="A156" s="267">
        <v>142</v>
      </c>
      <c r="B156" s="256"/>
      <c r="C156" s="268" t="s">
        <v>501</v>
      </c>
      <c r="D156" s="258"/>
      <c r="E156" s="269" t="s">
        <v>1075</v>
      </c>
      <c r="F156" s="260"/>
      <c r="G156" s="270">
        <v>130</v>
      </c>
      <c r="H156" s="276">
        <v>0.5</v>
      </c>
      <c r="I156" s="272">
        <f t="shared" si="2"/>
        <v>145</v>
      </c>
      <c r="J156" s="273">
        <f t="shared" si="3"/>
        <v>143</v>
      </c>
      <c r="K156" s="274">
        <v>270</v>
      </c>
      <c r="L156" s="274"/>
      <c r="M156" s="275"/>
    </row>
    <row r="157" spans="1:13" hidden="1" x14ac:dyDescent="0.2">
      <c r="A157" s="267">
        <v>143</v>
      </c>
      <c r="B157" s="256"/>
      <c r="C157" s="268"/>
      <c r="D157" s="258"/>
      <c r="E157" s="269"/>
      <c r="F157" s="260"/>
      <c r="G157" s="270"/>
      <c r="H157" s="276"/>
      <c r="I157" s="272"/>
      <c r="J157" s="273"/>
      <c r="K157" s="274"/>
      <c r="L157" s="274"/>
      <c r="M157" s="275"/>
    </row>
    <row r="158" spans="1:13" x14ac:dyDescent="0.2">
      <c r="A158" s="267">
        <v>144</v>
      </c>
      <c r="B158" s="256"/>
      <c r="C158" s="268" t="s">
        <v>503</v>
      </c>
      <c r="D158" s="258"/>
      <c r="E158" s="269" t="s">
        <v>1077</v>
      </c>
      <c r="F158" s="260"/>
      <c r="G158" s="270">
        <v>299</v>
      </c>
      <c r="H158" s="276">
        <v>1.1499999999999999</v>
      </c>
      <c r="I158" s="272">
        <f t="shared" si="2"/>
        <v>334</v>
      </c>
      <c r="J158" s="273">
        <v>330</v>
      </c>
      <c r="K158" s="274"/>
      <c r="L158" s="274"/>
      <c r="M158" s="275">
        <v>820</v>
      </c>
    </row>
    <row r="159" spans="1:13" ht="12.75" thickBot="1" x14ac:dyDescent="0.25">
      <c r="A159" s="267">
        <v>145</v>
      </c>
      <c r="B159" s="256"/>
      <c r="C159" s="268" t="s">
        <v>504</v>
      </c>
      <c r="D159" s="258"/>
      <c r="E159" s="269" t="s">
        <v>1183</v>
      </c>
      <c r="F159" s="260"/>
      <c r="G159" s="270">
        <v>182</v>
      </c>
      <c r="H159" s="306">
        <v>0.7</v>
      </c>
      <c r="I159" s="307">
        <f t="shared" si="2"/>
        <v>203</v>
      </c>
      <c r="J159" s="308">
        <v>200</v>
      </c>
      <c r="K159" s="309"/>
      <c r="L159" s="309">
        <v>100</v>
      </c>
      <c r="M159" s="310">
        <v>130</v>
      </c>
    </row>
    <row r="160" spans="1:13" x14ac:dyDescent="0.2">
      <c r="A160" s="267">
        <v>146</v>
      </c>
      <c r="B160" s="256"/>
      <c r="C160" s="268" t="s">
        <v>505</v>
      </c>
      <c r="D160" s="258"/>
      <c r="E160" s="269" t="s">
        <v>1079</v>
      </c>
      <c r="F160" s="260"/>
      <c r="G160" s="270">
        <v>79.38</v>
      </c>
      <c r="H160" s="311"/>
      <c r="I160" s="307">
        <f>ROUND(79.38,0)</f>
        <v>79</v>
      </c>
      <c r="J160" s="312"/>
    </row>
    <row r="161" spans="1:10" x14ac:dyDescent="0.2">
      <c r="A161" s="267">
        <v>147</v>
      </c>
      <c r="B161" s="256"/>
      <c r="C161" s="268" t="s">
        <v>506</v>
      </c>
      <c r="D161" s="258"/>
      <c r="E161" s="269" t="s">
        <v>1080</v>
      </c>
      <c r="F161" s="260"/>
      <c r="G161" s="270">
        <v>132.29</v>
      </c>
      <c r="H161" s="311"/>
      <c r="I161" s="307">
        <f>ROUND(132.29,0)</f>
        <v>132</v>
      </c>
      <c r="J161" s="312"/>
    </row>
    <row r="162" spans="1:10" x14ac:dyDescent="0.2">
      <c r="A162" s="267">
        <v>148</v>
      </c>
      <c r="B162" s="256"/>
      <c r="C162" s="268" t="s">
        <v>507</v>
      </c>
      <c r="D162" s="258"/>
      <c r="E162" s="269" t="s">
        <v>1081</v>
      </c>
      <c r="F162" s="260"/>
      <c r="G162" s="270">
        <v>171.98</v>
      </c>
      <c r="H162" s="311"/>
      <c r="I162" s="307">
        <f>ROUND(171.98,0)</f>
        <v>172</v>
      </c>
      <c r="J162" s="312"/>
    </row>
    <row r="163" spans="1:10" x14ac:dyDescent="0.2">
      <c r="A163" s="267">
        <v>149</v>
      </c>
      <c r="B163" s="256"/>
      <c r="C163" s="268" t="s">
        <v>508</v>
      </c>
      <c r="D163" s="258"/>
      <c r="E163" s="269" t="s">
        <v>1082</v>
      </c>
      <c r="F163" s="260"/>
      <c r="G163" s="270">
        <v>264.58</v>
      </c>
      <c r="H163" s="311"/>
      <c r="I163" s="307">
        <f>ROUND(264.58,0)</f>
        <v>265</v>
      </c>
      <c r="J163" s="312"/>
    </row>
    <row r="164" spans="1:10" x14ac:dyDescent="0.2">
      <c r="A164" s="267">
        <v>150</v>
      </c>
      <c r="B164" s="256"/>
      <c r="C164" s="268" t="s">
        <v>509</v>
      </c>
      <c r="D164" s="258"/>
      <c r="E164" s="269" t="s">
        <v>1083</v>
      </c>
      <c r="F164" s="260"/>
      <c r="G164" s="270">
        <v>187.5</v>
      </c>
      <c r="H164" s="311"/>
      <c r="I164" s="307">
        <f>ROUND(187.5,0)</f>
        <v>188</v>
      </c>
      <c r="J164" s="312"/>
    </row>
    <row r="165" spans="1:10" x14ac:dyDescent="0.2">
      <c r="A165" s="267">
        <v>151</v>
      </c>
      <c r="B165" s="256"/>
      <c r="C165" s="268" t="s">
        <v>510</v>
      </c>
      <c r="D165" s="258"/>
      <c r="E165" s="269" t="s">
        <v>1084</v>
      </c>
      <c r="F165" s="260"/>
      <c r="G165" s="270">
        <v>312.5</v>
      </c>
      <c r="H165" s="311"/>
      <c r="I165" s="307">
        <f>ROUND(312.5,0)</f>
        <v>313</v>
      </c>
      <c r="J165" s="312"/>
    </row>
    <row r="166" spans="1:10" x14ac:dyDescent="0.2">
      <c r="A166" s="267">
        <v>152</v>
      </c>
      <c r="B166" s="256"/>
      <c r="C166" s="268" t="s">
        <v>511</v>
      </c>
      <c r="D166" s="258"/>
      <c r="E166" s="269" t="s">
        <v>1085</v>
      </c>
      <c r="F166" s="260"/>
      <c r="G166" s="270">
        <v>406.25</v>
      </c>
      <c r="H166" s="311"/>
      <c r="I166" s="307">
        <f>ROUND(406.25,0)</f>
        <v>406</v>
      </c>
      <c r="J166" s="312"/>
    </row>
    <row r="167" spans="1:10" x14ac:dyDescent="0.2">
      <c r="A167" s="267">
        <v>153</v>
      </c>
      <c r="B167" s="256"/>
      <c r="C167" s="268" t="s">
        <v>512</v>
      </c>
      <c r="D167" s="258"/>
      <c r="E167" s="269" t="s">
        <v>1086</v>
      </c>
      <c r="F167" s="260"/>
      <c r="G167" s="270">
        <v>625</v>
      </c>
      <c r="H167" s="311"/>
      <c r="I167" s="307">
        <f>ROUND(625,0)</f>
        <v>625</v>
      </c>
      <c r="J167" s="312"/>
    </row>
    <row r="168" spans="1:10" x14ac:dyDescent="0.2">
      <c r="A168" s="267">
        <v>154</v>
      </c>
      <c r="B168" s="256"/>
      <c r="C168" s="268" t="s">
        <v>513</v>
      </c>
      <c r="D168" s="258"/>
      <c r="E168" s="269" t="s">
        <v>1087</v>
      </c>
      <c r="F168" s="260"/>
      <c r="G168" s="270">
        <v>182</v>
      </c>
      <c r="H168" s="311"/>
      <c r="I168" s="307">
        <v>182</v>
      </c>
      <c r="J168" s="312"/>
    </row>
    <row r="169" spans="1:10" x14ac:dyDescent="0.2">
      <c r="A169" s="267">
        <v>155</v>
      </c>
      <c r="B169" s="256"/>
      <c r="C169" s="268" t="s">
        <v>514</v>
      </c>
      <c r="D169" s="258"/>
      <c r="E169" s="269" t="s">
        <v>1088</v>
      </c>
      <c r="F169" s="260"/>
      <c r="G169" s="270">
        <v>303</v>
      </c>
      <c r="H169" s="311"/>
      <c r="I169" s="307">
        <v>303</v>
      </c>
      <c r="J169" s="312"/>
    </row>
    <row r="170" spans="1:10" x14ac:dyDescent="0.2">
      <c r="A170" s="267">
        <v>156</v>
      </c>
      <c r="B170" s="256"/>
      <c r="C170" s="268" t="s">
        <v>515</v>
      </c>
      <c r="D170" s="258"/>
      <c r="E170" s="269" t="s">
        <v>1089</v>
      </c>
      <c r="F170" s="260"/>
      <c r="G170" s="270">
        <v>393</v>
      </c>
      <c r="H170" s="311"/>
      <c r="I170" s="307">
        <v>393</v>
      </c>
      <c r="J170" s="312"/>
    </row>
    <row r="171" spans="1:10" x14ac:dyDescent="0.2">
      <c r="A171" s="267">
        <v>157</v>
      </c>
      <c r="B171" s="256"/>
      <c r="C171" s="268" t="s">
        <v>512</v>
      </c>
      <c r="D171" s="258"/>
      <c r="E171" s="269" t="s">
        <v>1090</v>
      </c>
      <c r="F171" s="260"/>
      <c r="G171" s="270">
        <v>605</v>
      </c>
      <c r="H171" s="311"/>
      <c r="I171" s="307">
        <v>605</v>
      </c>
      <c r="J171" s="312"/>
    </row>
    <row r="172" spans="1:10" x14ac:dyDescent="0.2">
      <c r="A172" s="267">
        <v>158</v>
      </c>
      <c r="B172" s="256"/>
      <c r="C172" s="268" t="s">
        <v>516</v>
      </c>
      <c r="D172" s="258"/>
      <c r="E172" s="269" t="s">
        <v>1094</v>
      </c>
      <c r="F172" s="260"/>
      <c r="G172" s="270">
        <v>131.4</v>
      </c>
      <c r="H172" s="311"/>
      <c r="I172" s="307">
        <f>ROUND(131.4,0)</f>
        <v>131</v>
      </c>
      <c r="J172" s="312"/>
    </row>
    <row r="173" spans="1:10" x14ac:dyDescent="0.2">
      <c r="A173" s="267">
        <v>159</v>
      </c>
      <c r="B173" s="256"/>
      <c r="C173" s="268" t="s">
        <v>517</v>
      </c>
      <c r="D173" s="258"/>
      <c r="E173" s="269" t="s">
        <v>1095</v>
      </c>
      <c r="F173" s="260"/>
      <c r="G173" s="270">
        <v>219</v>
      </c>
      <c r="H173" s="311"/>
      <c r="I173" s="307">
        <v>219</v>
      </c>
      <c r="J173" s="312"/>
    </row>
    <row r="174" spans="1:10" x14ac:dyDescent="0.2">
      <c r="A174" s="267">
        <v>160</v>
      </c>
      <c r="B174" s="256"/>
      <c r="C174" s="268" t="s">
        <v>518</v>
      </c>
      <c r="D174" s="258"/>
      <c r="E174" s="269" t="s">
        <v>1096</v>
      </c>
      <c r="F174" s="260"/>
      <c r="G174" s="270">
        <v>284.7</v>
      </c>
      <c r="H174" s="311"/>
      <c r="I174" s="307">
        <f>ROUND(284.7,0)</f>
        <v>285</v>
      </c>
      <c r="J174" s="312"/>
    </row>
    <row r="175" spans="1:10" x14ac:dyDescent="0.2">
      <c r="A175" s="267">
        <v>161</v>
      </c>
      <c r="B175" s="256"/>
      <c r="C175" s="268" t="s">
        <v>519</v>
      </c>
      <c r="D175" s="258"/>
      <c r="E175" s="269" t="s">
        <v>1097</v>
      </c>
      <c r="F175" s="260"/>
      <c r="G175" s="270">
        <v>438.1</v>
      </c>
      <c r="H175" s="311"/>
      <c r="I175" s="307">
        <f>ROUND(438.1,0)</f>
        <v>438</v>
      </c>
      <c r="J175" s="312"/>
    </row>
    <row r="176" spans="1:10" x14ac:dyDescent="0.2">
      <c r="A176" s="267">
        <v>162</v>
      </c>
      <c r="B176" s="256"/>
      <c r="C176" s="268" t="s">
        <v>520</v>
      </c>
      <c r="D176" s="258"/>
      <c r="E176" s="269" t="s">
        <v>1098</v>
      </c>
      <c r="F176" s="260"/>
      <c r="G176" s="270">
        <v>70.31</v>
      </c>
      <c r="H176" s="311"/>
      <c r="I176" s="307">
        <f>ROUND(70.31,0)</f>
        <v>70</v>
      </c>
      <c r="J176" s="312"/>
    </row>
    <row r="177" spans="1:10" x14ac:dyDescent="0.2">
      <c r="A177" s="267">
        <v>163</v>
      </c>
      <c r="B177" s="256"/>
      <c r="C177" s="268" t="s">
        <v>521</v>
      </c>
      <c r="D177" s="258"/>
      <c r="E177" s="269" t="s">
        <v>1099</v>
      </c>
      <c r="F177" s="260"/>
      <c r="G177" s="270">
        <v>117.19</v>
      </c>
      <c r="H177" s="311"/>
      <c r="I177" s="307">
        <f>ROUND(117.19,0)</f>
        <v>117</v>
      </c>
      <c r="J177" s="312"/>
    </row>
    <row r="178" spans="1:10" x14ac:dyDescent="0.2">
      <c r="A178" s="267">
        <v>164</v>
      </c>
      <c r="B178" s="256"/>
      <c r="C178" s="268" t="s">
        <v>522</v>
      </c>
      <c r="D178" s="258"/>
      <c r="E178" s="269" t="s">
        <v>1100</v>
      </c>
      <c r="F178" s="260"/>
      <c r="G178" s="270">
        <v>152.34</v>
      </c>
      <c r="H178" s="311"/>
      <c r="I178" s="307">
        <f>ROUND(152.34,0)</f>
        <v>152</v>
      </c>
      <c r="J178" s="312"/>
    </row>
    <row r="179" spans="1:10" x14ac:dyDescent="0.2">
      <c r="A179" s="267">
        <v>165</v>
      </c>
      <c r="B179" s="256"/>
      <c r="C179" s="268" t="s">
        <v>523</v>
      </c>
      <c r="D179" s="258"/>
      <c r="E179" s="269" t="s">
        <v>1101</v>
      </c>
      <c r="F179" s="260"/>
      <c r="G179" s="270">
        <v>234.38</v>
      </c>
      <c r="H179" s="311"/>
      <c r="I179" s="307">
        <f>ROUND(234.38,0)</f>
        <v>234</v>
      </c>
      <c r="J179" s="312"/>
    </row>
    <row r="180" spans="1:10" x14ac:dyDescent="0.2">
      <c r="A180" s="267">
        <v>166</v>
      </c>
      <c r="B180" s="256"/>
      <c r="C180" s="268" t="s">
        <v>524</v>
      </c>
      <c r="D180" s="258"/>
      <c r="E180" s="269" t="s">
        <v>1102</v>
      </c>
      <c r="F180" s="260"/>
      <c r="G180" s="270">
        <v>25.33</v>
      </c>
      <c r="H180" s="311"/>
      <c r="I180" s="307">
        <f>ROUND(25.33,0)</f>
        <v>25</v>
      </c>
      <c r="J180" s="312"/>
    </row>
    <row r="181" spans="1:10" x14ac:dyDescent="0.2">
      <c r="A181" s="267">
        <v>167</v>
      </c>
      <c r="B181" s="256"/>
      <c r="C181" s="268" t="s">
        <v>525</v>
      </c>
      <c r="D181" s="258"/>
      <c r="E181" s="269" t="s">
        <v>1103</v>
      </c>
      <c r="F181" s="260"/>
      <c r="G181" s="270">
        <v>42.22</v>
      </c>
      <c r="H181" s="311"/>
      <c r="I181" s="307">
        <f>ROUND(42.22,0)</f>
        <v>42</v>
      </c>
      <c r="J181" s="312"/>
    </row>
    <row r="182" spans="1:10" x14ac:dyDescent="0.2">
      <c r="A182" s="267">
        <v>168</v>
      </c>
      <c r="B182" s="256"/>
      <c r="C182" s="268" t="s">
        <v>526</v>
      </c>
      <c r="D182" s="258"/>
      <c r="E182" s="269" t="s">
        <v>1104</v>
      </c>
      <c r="F182" s="260"/>
      <c r="G182" s="270">
        <v>54.89</v>
      </c>
      <c r="H182" s="311"/>
      <c r="I182" s="307">
        <f>ROUND(54.89,0)</f>
        <v>55</v>
      </c>
      <c r="J182" s="312"/>
    </row>
    <row r="183" spans="1:10" x14ac:dyDescent="0.2">
      <c r="A183" s="267">
        <v>169</v>
      </c>
      <c r="B183" s="256"/>
      <c r="C183" s="268" t="s">
        <v>527</v>
      </c>
      <c r="D183" s="258"/>
      <c r="E183" s="269" t="s">
        <v>1105</v>
      </c>
      <c r="F183" s="260"/>
      <c r="G183" s="270">
        <v>84.44</v>
      </c>
      <c r="H183" s="311"/>
      <c r="I183" s="307">
        <f>ROUND(84.44,0)</f>
        <v>84</v>
      </c>
      <c r="J183" s="312"/>
    </row>
    <row r="184" spans="1:10" x14ac:dyDescent="0.2">
      <c r="A184" s="267">
        <v>170</v>
      </c>
      <c r="B184" s="256"/>
      <c r="C184" s="268" t="s">
        <v>528</v>
      </c>
      <c r="D184" s="258"/>
      <c r="E184" s="269" t="s">
        <v>1106</v>
      </c>
      <c r="F184" s="260"/>
      <c r="G184" s="270">
        <v>132</v>
      </c>
      <c r="H184" s="311"/>
      <c r="I184" s="307">
        <v>132</v>
      </c>
      <c r="J184" s="312"/>
    </row>
    <row r="185" spans="1:10" x14ac:dyDescent="0.2">
      <c r="A185" s="267">
        <v>171</v>
      </c>
      <c r="B185" s="256"/>
      <c r="C185" s="268" t="s">
        <v>529</v>
      </c>
      <c r="D185" s="258"/>
      <c r="E185" s="269" t="s">
        <v>1107</v>
      </c>
      <c r="F185" s="260"/>
      <c r="G185" s="270">
        <v>220</v>
      </c>
      <c r="H185" s="311"/>
      <c r="I185" s="307">
        <v>220</v>
      </c>
      <c r="J185" s="312"/>
    </row>
    <row r="186" spans="1:10" x14ac:dyDescent="0.2">
      <c r="A186" s="267">
        <v>172</v>
      </c>
      <c r="B186" s="256"/>
      <c r="C186" s="268" t="s">
        <v>530</v>
      </c>
      <c r="D186" s="258"/>
      <c r="E186" s="269" t="s">
        <v>1108</v>
      </c>
      <c r="F186" s="260"/>
      <c r="G186" s="270">
        <v>286</v>
      </c>
      <c r="H186" s="311"/>
      <c r="I186" s="307">
        <v>286</v>
      </c>
      <c r="J186" s="312"/>
    </row>
    <row r="187" spans="1:10" x14ac:dyDescent="0.2">
      <c r="A187" s="267">
        <v>173</v>
      </c>
      <c r="B187" s="256"/>
      <c r="C187" s="268" t="s">
        <v>531</v>
      </c>
      <c r="D187" s="258"/>
      <c r="E187" s="269" t="s">
        <v>1109</v>
      </c>
      <c r="F187" s="260"/>
      <c r="G187" s="270">
        <v>440</v>
      </c>
      <c r="H187" s="311"/>
      <c r="I187" s="307">
        <v>440</v>
      </c>
      <c r="J187" s="312"/>
    </row>
    <row r="188" spans="1:10" x14ac:dyDescent="0.2">
      <c r="A188" s="267">
        <v>174</v>
      </c>
      <c r="B188" s="256"/>
      <c r="C188" s="268" t="s">
        <v>532</v>
      </c>
      <c r="D188" s="258"/>
      <c r="E188" s="269" t="s">
        <v>1110</v>
      </c>
      <c r="F188" s="260"/>
      <c r="G188" s="270">
        <v>92</v>
      </c>
      <c r="H188" s="311"/>
      <c r="I188" s="307">
        <v>92</v>
      </c>
      <c r="J188" s="312"/>
    </row>
    <row r="189" spans="1:10" x14ac:dyDescent="0.2">
      <c r="A189" s="267">
        <v>175</v>
      </c>
      <c r="B189" s="256"/>
      <c r="C189" s="268" t="s">
        <v>533</v>
      </c>
      <c r="D189" s="258"/>
      <c r="E189" s="269" t="s">
        <v>1111</v>
      </c>
      <c r="F189" s="260"/>
      <c r="G189" s="270">
        <v>153.33000000000001</v>
      </c>
      <c r="H189" s="311"/>
      <c r="I189" s="307">
        <f>ROUND(153.33,0)</f>
        <v>153</v>
      </c>
      <c r="J189" s="312"/>
    </row>
    <row r="190" spans="1:10" x14ac:dyDescent="0.2">
      <c r="A190" s="267">
        <v>176</v>
      </c>
      <c r="B190" s="256"/>
      <c r="C190" s="268" t="s">
        <v>534</v>
      </c>
      <c r="D190" s="258"/>
      <c r="E190" s="269" t="s">
        <v>1112</v>
      </c>
      <c r="F190" s="260"/>
      <c r="G190" s="270">
        <v>199.33</v>
      </c>
      <c r="H190" s="311"/>
      <c r="I190" s="307">
        <f>ROUND(199.33,0)</f>
        <v>199</v>
      </c>
      <c r="J190" s="312"/>
    </row>
    <row r="191" spans="1:10" x14ac:dyDescent="0.2">
      <c r="A191" s="267">
        <v>177</v>
      </c>
      <c r="B191" s="256"/>
      <c r="C191" s="268" t="s">
        <v>535</v>
      </c>
      <c r="D191" s="258"/>
      <c r="E191" s="269" t="s">
        <v>1113</v>
      </c>
      <c r="F191" s="260"/>
      <c r="G191" s="270">
        <v>306.67</v>
      </c>
      <c r="H191" s="311"/>
      <c r="I191" s="307">
        <f>ROUND(306.67,0)</f>
        <v>307</v>
      </c>
      <c r="J191" s="312"/>
    </row>
    <row r="192" spans="1:10" x14ac:dyDescent="0.2">
      <c r="A192" s="267">
        <v>178</v>
      </c>
      <c r="B192" s="256"/>
      <c r="C192" s="268" t="s">
        <v>536</v>
      </c>
      <c r="D192" s="258"/>
      <c r="E192" s="269" t="s">
        <v>1114</v>
      </c>
      <c r="F192" s="260"/>
      <c r="G192" s="270">
        <v>154.69</v>
      </c>
      <c r="H192" s="311"/>
      <c r="I192" s="307">
        <f>ROUND(154.69,0)</f>
        <v>155</v>
      </c>
      <c r="J192" s="312"/>
    </row>
    <row r="193" spans="1:10" x14ac:dyDescent="0.2">
      <c r="A193" s="267">
        <v>179</v>
      </c>
      <c r="B193" s="256"/>
      <c r="C193" s="268" t="s">
        <v>537</v>
      </c>
      <c r="D193" s="258"/>
      <c r="E193" s="269" t="s">
        <v>1115</v>
      </c>
      <c r="F193" s="260"/>
      <c r="G193" s="270">
        <v>257.81</v>
      </c>
      <c r="H193" s="311"/>
      <c r="I193" s="307">
        <f>ROUND(257.81,0)</f>
        <v>258</v>
      </c>
      <c r="J193" s="312"/>
    </row>
    <row r="194" spans="1:10" x14ac:dyDescent="0.2">
      <c r="A194" s="267">
        <v>180</v>
      </c>
      <c r="B194" s="256"/>
      <c r="C194" s="268" t="s">
        <v>538</v>
      </c>
      <c r="D194" s="258"/>
      <c r="E194" s="269" t="s">
        <v>1116</v>
      </c>
      <c r="F194" s="260"/>
      <c r="G194" s="270">
        <v>335.16</v>
      </c>
      <c r="H194" s="311"/>
      <c r="I194" s="307">
        <f>ROUND(335.16,0)</f>
        <v>335</v>
      </c>
      <c r="J194" s="312"/>
    </row>
    <row r="195" spans="1:10" x14ac:dyDescent="0.2">
      <c r="A195" s="267">
        <v>181</v>
      </c>
      <c r="B195" s="256"/>
      <c r="C195" s="268" t="s">
        <v>539</v>
      </c>
      <c r="D195" s="258"/>
      <c r="E195" s="269" t="s">
        <v>1117</v>
      </c>
      <c r="F195" s="260"/>
      <c r="G195" s="270">
        <v>515.63</v>
      </c>
      <c r="H195" s="311"/>
      <c r="I195" s="307">
        <f>ROUND(515.63,0)</f>
        <v>516</v>
      </c>
      <c r="J195" s="312"/>
    </row>
    <row r="196" spans="1:10" x14ac:dyDescent="0.2">
      <c r="A196" s="267">
        <v>182</v>
      </c>
      <c r="B196" s="256"/>
      <c r="C196" s="268" t="s">
        <v>540</v>
      </c>
      <c r="D196" s="258"/>
      <c r="E196" s="269" t="s">
        <v>1118</v>
      </c>
      <c r="F196" s="260"/>
      <c r="G196" s="270">
        <v>50.63</v>
      </c>
      <c r="H196" s="311"/>
      <c r="I196" s="307">
        <f>ROUND(50.63,0)</f>
        <v>51</v>
      </c>
      <c r="J196" s="312"/>
    </row>
    <row r="197" spans="1:10" x14ac:dyDescent="0.2">
      <c r="A197" s="267">
        <v>183</v>
      </c>
      <c r="B197" s="256"/>
      <c r="C197" s="268" t="s">
        <v>541</v>
      </c>
      <c r="D197" s="258"/>
      <c r="E197" s="269" t="s">
        <v>187</v>
      </c>
      <c r="F197" s="260"/>
      <c r="G197" s="270">
        <v>14.88</v>
      </c>
      <c r="H197" s="311"/>
      <c r="I197" s="307">
        <f>ROUND(14.88,0)</f>
        <v>15</v>
      </c>
      <c r="J197" s="312"/>
    </row>
    <row r="198" spans="1:10" x14ac:dyDescent="0.2">
      <c r="A198" s="267">
        <v>184</v>
      </c>
      <c r="B198" s="256"/>
      <c r="C198" s="268" t="s">
        <v>542</v>
      </c>
      <c r="D198" s="258"/>
      <c r="E198" s="269" t="s">
        <v>188</v>
      </c>
      <c r="F198" s="260"/>
      <c r="G198" s="270">
        <v>113.33</v>
      </c>
      <c r="H198" s="311"/>
      <c r="I198" s="307">
        <f>ROUND(113.33,0)</f>
        <v>113</v>
      </c>
      <c r="J198" s="312"/>
    </row>
    <row r="199" spans="1:10" x14ac:dyDescent="0.2">
      <c r="A199" s="267">
        <v>185</v>
      </c>
      <c r="B199" s="256"/>
      <c r="C199" s="268" t="s">
        <v>543</v>
      </c>
      <c r="D199" s="258"/>
      <c r="E199" s="269" t="s">
        <v>189</v>
      </c>
      <c r="F199" s="260"/>
      <c r="G199" s="270">
        <v>116.67</v>
      </c>
      <c r="H199" s="311"/>
      <c r="I199" s="307">
        <f>ROUND(116.67,0)</f>
        <v>117</v>
      </c>
      <c r="J199" s="312"/>
    </row>
    <row r="200" spans="1:10" x14ac:dyDescent="0.2">
      <c r="A200" s="267">
        <v>186</v>
      </c>
      <c r="B200" s="256"/>
      <c r="C200" s="268" t="s">
        <v>544</v>
      </c>
      <c r="D200" s="258"/>
      <c r="E200" s="269" t="s">
        <v>190</v>
      </c>
      <c r="F200" s="260"/>
      <c r="G200" s="270">
        <v>6.17</v>
      </c>
      <c r="H200" s="311"/>
      <c r="I200" s="307">
        <f>ROUND(6.17,0)</f>
        <v>6</v>
      </c>
      <c r="J200" s="312"/>
    </row>
    <row r="201" spans="1:10" x14ac:dyDescent="0.2">
      <c r="A201" s="267">
        <v>187</v>
      </c>
      <c r="B201" s="256"/>
      <c r="C201" s="268" t="s">
        <v>545</v>
      </c>
      <c r="D201" s="258"/>
      <c r="E201" s="269" t="s">
        <v>191</v>
      </c>
      <c r="F201" s="260"/>
      <c r="G201" s="270">
        <v>73.260000000000005</v>
      </c>
      <c r="H201" s="311"/>
      <c r="I201" s="307">
        <f>ROUND(73.26,0)</f>
        <v>73</v>
      </c>
      <c r="J201" s="312"/>
    </row>
    <row r="202" spans="1:10" x14ac:dyDescent="0.2">
      <c r="A202" s="267">
        <v>188</v>
      </c>
      <c r="B202" s="256"/>
      <c r="C202" s="268" t="s">
        <v>546</v>
      </c>
      <c r="D202" s="258"/>
      <c r="E202" s="269" t="s">
        <v>1119</v>
      </c>
      <c r="F202" s="260"/>
      <c r="G202" s="270">
        <v>143.33000000000001</v>
      </c>
      <c r="H202" s="311"/>
      <c r="I202" s="307">
        <f>ROUND(143.33,0)</f>
        <v>143</v>
      </c>
      <c r="J202" s="312"/>
    </row>
    <row r="203" spans="1:10" x14ac:dyDescent="0.2">
      <c r="A203" s="267">
        <v>189</v>
      </c>
      <c r="B203" s="256"/>
      <c r="C203" s="268" t="s">
        <v>547</v>
      </c>
      <c r="D203" s="258"/>
      <c r="E203" s="269" t="s">
        <v>193</v>
      </c>
      <c r="F203" s="260"/>
      <c r="G203" s="270">
        <v>45</v>
      </c>
      <c r="H203" s="311"/>
      <c r="I203" s="307">
        <v>45</v>
      </c>
      <c r="J203" s="312"/>
    </row>
    <row r="204" spans="1:10" x14ac:dyDescent="0.2">
      <c r="A204" s="267">
        <v>190</v>
      </c>
      <c r="B204" s="256"/>
      <c r="C204" s="268" t="s">
        <v>548</v>
      </c>
      <c r="D204" s="258"/>
      <c r="E204" s="269" t="s">
        <v>194</v>
      </c>
      <c r="F204" s="260"/>
      <c r="G204" s="270">
        <v>1.86</v>
      </c>
      <c r="H204" s="311"/>
      <c r="I204" s="307">
        <f>ROUND(1.86,0)</f>
        <v>2</v>
      </c>
      <c r="J204" s="312"/>
    </row>
    <row r="205" spans="1:10" x14ac:dyDescent="0.2">
      <c r="A205" s="267">
        <v>191</v>
      </c>
      <c r="B205" s="256"/>
      <c r="C205" s="268" t="s">
        <v>549</v>
      </c>
      <c r="D205" s="258"/>
      <c r="E205" s="269" t="s">
        <v>195</v>
      </c>
      <c r="F205" s="260"/>
      <c r="G205" s="270">
        <v>62.21</v>
      </c>
      <c r="H205" s="311"/>
      <c r="I205" s="307">
        <f>ROUND(62.21,0)</f>
        <v>62</v>
      </c>
      <c r="J205" s="312"/>
    </row>
    <row r="206" spans="1:10" x14ac:dyDescent="0.2">
      <c r="A206" s="267">
        <v>192</v>
      </c>
      <c r="B206" s="256"/>
      <c r="C206" s="268" t="s">
        <v>550</v>
      </c>
      <c r="D206" s="258"/>
      <c r="E206" s="269" t="s">
        <v>196</v>
      </c>
      <c r="F206" s="260"/>
      <c r="G206" s="270">
        <v>35.4</v>
      </c>
      <c r="H206" s="311"/>
      <c r="I206" s="307">
        <f>ROUND(35.4,0)</f>
        <v>35</v>
      </c>
      <c r="J206" s="312"/>
    </row>
    <row r="207" spans="1:10" x14ac:dyDescent="0.2">
      <c r="A207" s="267">
        <v>193</v>
      </c>
      <c r="B207" s="256"/>
      <c r="C207" s="268" t="s">
        <v>551</v>
      </c>
      <c r="D207" s="258"/>
      <c r="E207" s="269" t="s">
        <v>197</v>
      </c>
      <c r="F207" s="260"/>
      <c r="G207" s="270">
        <v>15.42</v>
      </c>
      <c r="H207" s="311"/>
      <c r="I207" s="307">
        <f>ROUND(15.42,0)</f>
        <v>15</v>
      </c>
      <c r="J207" s="312"/>
    </row>
    <row r="208" spans="1:10" x14ac:dyDescent="0.2">
      <c r="A208" s="267">
        <v>194</v>
      </c>
      <c r="B208" s="256"/>
      <c r="C208" s="268" t="s">
        <v>552</v>
      </c>
      <c r="D208" s="258"/>
      <c r="E208" s="269" t="s">
        <v>198</v>
      </c>
      <c r="F208" s="260"/>
      <c r="G208" s="270">
        <v>127.5</v>
      </c>
      <c r="H208" s="311"/>
      <c r="I208" s="307">
        <f>ROUND(127.5,0)</f>
        <v>128</v>
      </c>
      <c r="J208" s="312"/>
    </row>
    <row r="209" spans="1:10" x14ac:dyDescent="0.2">
      <c r="A209" s="267">
        <v>195</v>
      </c>
      <c r="B209" s="256"/>
      <c r="C209" s="268" t="s">
        <v>553</v>
      </c>
      <c r="D209" s="258"/>
      <c r="E209" s="269" t="s">
        <v>199</v>
      </c>
      <c r="F209" s="260"/>
      <c r="G209" s="270">
        <v>67.599999999999994</v>
      </c>
      <c r="H209" s="311"/>
      <c r="I209" s="307">
        <f>ROUND(67.6,0)</f>
        <v>68</v>
      </c>
      <c r="J209" s="312"/>
    </row>
    <row r="210" spans="1:10" x14ac:dyDescent="0.2">
      <c r="A210" s="267">
        <v>196</v>
      </c>
      <c r="B210" s="256"/>
      <c r="C210" s="268" t="s">
        <v>554</v>
      </c>
      <c r="D210" s="258"/>
      <c r="E210" s="269" t="s">
        <v>200</v>
      </c>
      <c r="F210" s="260"/>
      <c r="G210" s="270">
        <v>3.37</v>
      </c>
      <c r="H210" s="311"/>
      <c r="I210" s="307">
        <f>ROUND(3.37,0)</f>
        <v>3</v>
      </c>
      <c r="J210" s="312"/>
    </row>
    <row r="211" spans="1:10" x14ac:dyDescent="0.2">
      <c r="A211" s="267">
        <v>197</v>
      </c>
      <c r="B211" s="256"/>
      <c r="C211" s="268"/>
      <c r="D211" s="258"/>
      <c r="E211" s="269" t="s">
        <v>201</v>
      </c>
      <c r="F211" s="260"/>
      <c r="G211" s="270">
        <v>17.170000000000002</v>
      </c>
      <c r="H211" s="311"/>
      <c r="I211" s="307">
        <f>ROUND(17.17,0)</f>
        <v>17</v>
      </c>
      <c r="J211" s="312"/>
    </row>
    <row r="212" spans="1:10" x14ac:dyDescent="0.2">
      <c r="A212" s="267">
        <v>198</v>
      </c>
      <c r="B212" s="256"/>
      <c r="C212" s="268" t="s">
        <v>555</v>
      </c>
      <c r="D212" s="258"/>
      <c r="E212" s="269" t="s">
        <v>202</v>
      </c>
      <c r="F212" s="260"/>
      <c r="G212" s="270">
        <v>25.03</v>
      </c>
      <c r="H212" s="311"/>
      <c r="I212" s="307">
        <f>ROUND(25.03,0)</f>
        <v>25</v>
      </c>
      <c r="J212" s="312"/>
    </row>
    <row r="213" spans="1:10" x14ac:dyDescent="0.2">
      <c r="A213" s="267">
        <v>199</v>
      </c>
      <c r="B213" s="256"/>
      <c r="C213" s="268" t="s">
        <v>556</v>
      </c>
      <c r="D213" s="258"/>
      <c r="E213" s="269" t="s">
        <v>203</v>
      </c>
      <c r="F213" s="260"/>
      <c r="G213" s="270">
        <v>42.3</v>
      </c>
      <c r="H213" s="311"/>
      <c r="I213" s="307">
        <v>42</v>
      </c>
      <c r="J213" s="312"/>
    </row>
    <row r="214" spans="1:10" x14ac:dyDescent="0.2">
      <c r="A214" s="267">
        <v>200</v>
      </c>
      <c r="B214" s="256"/>
      <c r="C214" s="268" t="s">
        <v>557</v>
      </c>
      <c r="D214" s="258"/>
      <c r="E214" s="269" t="s">
        <v>204</v>
      </c>
      <c r="F214" s="260"/>
      <c r="G214" s="270">
        <v>104.4</v>
      </c>
      <c r="H214" s="311"/>
      <c r="I214" s="307">
        <v>104</v>
      </c>
      <c r="J214" s="312"/>
    </row>
    <row r="215" spans="1:10" x14ac:dyDescent="0.2">
      <c r="A215" s="267">
        <v>201</v>
      </c>
      <c r="B215" s="256"/>
      <c r="C215" s="268" t="s">
        <v>558</v>
      </c>
      <c r="D215" s="258"/>
      <c r="E215" s="269" t="s">
        <v>1126</v>
      </c>
      <c r="F215" s="260"/>
      <c r="G215" s="270">
        <v>166</v>
      </c>
      <c r="H215" s="311"/>
      <c r="I215" s="307">
        <v>166</v>
      </c>
      <c r="J215" s="312"/>
    </row>
    <row r="216" spans="1:10" x14ac:dyDescent="0.2">
      <c r="A216" s="267">
        <v>202</v>
      </c>
      <c r="B216" s="256"/>
      <c r="C216" s="268" t="s">
        <v>559</v>
      </c>
      <c r="D216" s="258"/>
      <c r="E216" s="269" t="s">
        <v>206</v>
      </c>
      <c r="F216" s="260"/>
      <c r="G216" s="270">
        <v>31</v>
      </c>
      <c r="H216" s="311"/>
      <c r="I216" s="307">
        <v>31</v>
      </c>
      <c r="J216" s="312"/>
    </row>
    <row r="217" spans="1:10" x14ac:dyDescent="0.2">
      <c r="A217" s="267">
        <v>203</v>
      </c>
      <c r="B217" s="256"/>
      <c r="C217" s="268"/>
      <c r="D217" s="258"/>
      <c r="E217" s="269" t="s">
        <v>207</v>
      </c>
      <c r="F217" s="260"/>
      <c r="G217" s="270">
        <v>50.38</v>
      </c>
      <c r="H217" s="311"/>
      <c r="I217" s="307">
        <v>50</v>
      </c>
      <c r="J217" s="312"/>
    </row>
    <row r="218" spans="1:10" x14ac:dyDescent="0.2">
      <c r="A218" s="267">
        <v>204</v>
      </c>
      <c r="B218" s="256"/>
      <c r="C218" s="268" t="s">
        <v>560</v>
      </c>
      <c r="D218" s="258"/>
      <c r="E218" s="269" t="s">
        <v>208</v>
      </c>
      <c r="F218" s="260"/>
      <c r="G218" s="270">
        <v>50.43</v>
      </c>
      <c r="H218" s="311"/>
      <c r="I218" s="307">
        <v>50</v>
      </c>
      <c r="J218" s="312"/>
    </row>
    <row r="219" spans="1:10" x14ac:dyDescent="0.2">
      <c r="A219" s="267">
        <v>205</v>
      </c>
      <c r="B219" s="256"/>
      <c r="C219" s="268" t="s">
        <v>561</v>
      </c>
      <c r="D219" s="258"/>
      <c r="E219" s="269" t="s">
        <v>209</v>
      </c>
      <c r="F219" s="260"/>
      <c r="G219" s="270">
        <v>91.9</v>
      </c>
      <c r="H219" s="311"/>
      <c r="I219" s="307">
        <v>92</v>
      </c>
      <c r="J219" s="312"/>
    </row>
    <row r="220" spans="1:10" x14ac:dyDescent="0.2">
      <c r="A220" s="267">
        <v>206</v>
      </c>
      <c r="B220" s="256"/>
      <c r="C220" s="268" t="s">
        <v>562</v>
      </c>
      <c r="D220" s="258"/>
      <c r="E220" s="269" t="s">
        <v>1122</v>
      </c>
      <c r="F220" s="260"/>
      <c r="G220" s="270">
        <v>12.78</v>
      </c>
      <c r="H220" s="311"/>
      <c r="I220" s="307">
        <v>13</v>
      </c>
      <c r="J220" s="312"/>
    </row>
    <row r="221" spans="1:10" x14ac:dyDescent="0.2">
      <c r="A221" s="267">
        <v>207</v>
      </c>
      <c r="B221" s="256"/>
      <c r="C221" s="268" t="s">
        <v>563</v>
      </c>
      <c r="D221" s="258"/>
      <c r="E221" s="269" t="s">
        <v>1123</v>
      </c>
      <c r="F221" s="260"/>
      <c r="G221" s="270">
        <v>40.049999999999997</v>
      </c>
      <c r="H221" s="311"/>
      <c r="I221" s="307">
        <v>40</v>
      </c>
      <c r="J221" s="312"/>
    </row>
    <row r="222" spans="1:10" x14ac:dyDescent="0.2">
      <c r="A222" s="267">
        <v>208</v>
      </c>
      <c r="B222" s="256"/>
      <c r="C222" s="268" t="s">
        <v>564</v>
      </c>
      <c r="D222" s="258"/>
      <c r="E222" s="269" t="s">
        <v>1124</v>
      </c>
      <c r="F222" s="260"/>
      <c r="G222" s="270">
        <v>44.11</v>
      </c>
      <c r="H222" s="311"/>
      <c r="I222" s="307">
        <v>44</v>
      </c>
      <c r="J222" s="312"/>
    </row>
    <row r="223" spans="1:10" x14ac:dyDescent="0.2">
      <c r="A223" s="267">
        <v>209</v>
      </c>
      <c r="B223" s="256"/>
      <c r="C223" s="268" t="s">
        <v>565</v>
      </c>
      <c r="D223" s="258"/>
      <c r="E223" s="269" t="s">
        <v>1125</v>
      </c>
      <c r="F223" s="260"/>
      <c r="G223" s="270">
        <v>300</v>
      </c>
      <c r="H223" s="311"/>
      <c r="I223" s="307">
        <v>300</v>
      </c>
      <c r="J223" s="312"/>
    </row>
    <row r="224" spans="1:10" x14ac:dyDescent="0.2">
      <c r="A224" s="267">
        <v>210</v>
      </c>
      <c r="B224" s="256"/>
      <c r="C224" s="268" t="s">
        <v>566</v>
      </c>
      <c r="D224" s="258"/>
      <c r="E224" s="269" t="s">
        <v>1120</v>
      </c>
      <c r="F224" s="260"/>
      <c r="G224" s="270">
        <v>64</v>
      </c>
      <c r="H224" s="311"/>
      <c r="I224" s="307">
        <v>64</v>
      </c>
      <c r="J224" s="312"/>
    </row>
    <row r="225" spans="1:10" x14ac:dyDescent="0.2">
      <c r="A225" s="267">
        <v>211</v>
      </c>
      <c r="B225" s="256"/>
      <c r="C225" s="268" t="s">
        <v>567</v>
      </c>
      <c r="D225" s="258"/>
      <c r="E225" s="269" t="s">
        <v>1121</v>
      </c>
      <c r="F225" s="260"/>
      <c r="G225" s="270">
        <v>70</v>
      </c>
      <c r="H225" s="311"/>
      <c r="I225" s="307">
        <v>70</v>
      </c>
      <c r="J225" s="312"/>
    </row>
    <row r="226" spans="1:10" x14ac:dyDescent="0.2">
      <c r="A226" s="267">
        <v>212</v>
      </c>
      <c r="B226" s="256"/>
      <c r="C226" s="268" t="s">
        <v>568</v>
      </c>
      <c r="D226" s="258"/>
      <c r="E226" s="269" t="s">
        <v>216</v>
      </c>
      <c r="F226" s="260"/>
      <c r="G226" s="270">
        <v>87.03</v>
      </c>
      <c r="H226" s="311"/>
      <c r="I226" s="307">
        <v>87</v>
      </c>
      <c r="J226" s="312"/>
    </row>
    <row r="227" spans="1:10" x14ac:dyDescent="0.2">
      <c r="A227" s="267">
        <v>213</v>
      </c>
      <c r="B227" s="256"/>
      <c r="C227" s="268" t="s">
        <v>569</v>
      </c>
      <c r="D227" s="258"/>
      <c r="E227" s="269" t="s">
        <v>217</v>
      </c>
      <c r="F227" s="260"/>
      <c r="G227" s="270">
        <v>12.8</v>
      </c>
      <c r="H227" s="311"/>
      <c r="I227" s="307">
        <v>13</v>
      </c>
      <c r="J227" s="312"/>
    </row>
    <row r="228" spans="1:10" x14ac:dyDescent="0.2">
      <c r="A228" s="267">
        <v>214</v>
      </c>
      <c r="B228" s="256"/>
      <c r="C228" s="268" t="s">
        <v>570</v>
      </c>
      <c r="D228" s="258"/>
      <c r="E228" s="269" t="s">
        <v>218</v>
      </c>
      <c r="F228" s="260"/>
      <c r="G228" s="270">
        <v>4.13</v>
      </c>
      <c r="H228" s="311"/>
      <c r="I228" s="307">
        <v>4</v>
      </c>
      <c r="J228" s="312"/>
    </row>
    <row r="229" spans="1:10" x14ac:dyDescent="0.2">
      <c r="A229" s="267">
        <v>215</v>
      </c>
      <c r="B229" s="256"/>
      <c r="C229" s="268" t="s">
        <v>571</v>
      </c>
      <c r="D229" s="258"/>
      <c r="E229" s="269" t="s">
        <v>219</v>
      </c>
      <c r="F229" s="260"/>
      <c r="G229" s="270">
        <v>354</v>
      </c>
      <c r="H229" s="311"/>
      <c r="I229" s="307">
        <v>354</v>
      </c>
      <c r="J229" s="312"/>
    </row>
    <row r="230" spans="1:10" x14ac:dyDescent="0.2">
      <c r="A230" s="267">
        <v>216</v>
      </c>
      <c r="B230" s="256"/>
      <c r="C230" s="268" t="s">
        <v>572</v>
      </c>
      <c r="D230" s="258"/>
      <c r="E230" s="269" t="s">
        <v>220</v>
      </c>
      <c r="F230" s="260"/>
      <c r="G230" s="270">
        <v>110.46</v>
      </c>
      <c r="H230" s="311"/>
      <c r="I230" s="307">
        <v>110</v>
      </c>
      <c r="J230" s="312"/>
    </row>
    <row r="231" spans="1:10" x14ac:dyDescent="0.2">
      <c r="A231" s="267">
        <v>217</v>
      </c>
      <c r="B231" s="256"/>
      <c r="C231" s="268" t="s">
        <v>573</v>
      </c>
      <c r="D231" s="258"/>
      <c r="E231" s="269" t="s">
        <v>221</v>
      </c>
      <c r="F231" s="260"/>
      <c r="G231" s="270">
        <v>131.51</v>
      </c>
      <c r="H231" s="311"/>
      <c r="I231" s="307">
        <v>132</v>
      </c>
      <c r="J231" s="312"/>
    </row>
    <row r="232" spans="1:10" x14ac:dyDescent="0.2">
      <c r="A232" s="267">
        <v>218</v>
      </c>
      <c r="B232" s="256"/>
      <c r="C232" s="268" t="s">
        <v>574</v>
      </c>
      <c r="D232" s="258"/>
      <c r="E232" s="269" t="s">
        <v>222</v>
      </c>
      <c r="F232" s="260"/>
      <c r="G232" s="270">
        <v>131.51</v>
      </c>
      <c r="H232" s="311"/>
      <c r="I232" s="307">
        <v>132</v>
      </c>
      <c r="J232" s="312"/>
    </row>
    <row r="233" spans="1:10" x14ac:dyDescent="0.2">
      <c r="A233" s="267">
        <v>219</v>
      </c>
      <c r="B233" s="256"/>
      <c r="C233" s="268" t="s">
        <v>575</v>
      </c>
      <c r="D233" s="258"/>
      <c r="E233" s="269" t="s">
        <v>223</v>
      </c>
      <c r="F233" s="260"/>
      <c r="G233" s="270">
        <v>15.54</v>
      </c>
      <c r="H233" s="311"/>
      <c r="I233" s="307">
        <v>16</v>
      </c>
      <c r="J233" s="312"/>
    </row>
    <row r="234" spans="1:10" hidden="1" outlineLevel="1" x14ac:dyDescent="0.2">
      <c r="A234" s="313"/>
      <c r="B234" s="314"/>
      <c r="C234" s="315"/>
      <c r="D234" s="314"/>
      <c r="E234" s="401" t="s">
        <v>1230</v>
      </c>
      <c r="F234" s="402"/>
      <c r="G234" s="270"/>
      <c r="H234" s="311"/>
      <c r="I234" s="316"/>
      <c r="J234" s="312"/>
    </row>
    <row r="235" spans="1:10" ht="24" hidden="1" outlineLevel="1" x14ac:dyDescent="0.2">
      <c r="A235" s="317" t="s">
        <v>698</v>
      </c>
      <c r="B235" s="318" t="s">
        <v>699</v>
      </c>
      <c r="C235" s="319" t="s">
        <v>576</v>
      </c>
      <c r="D235" s="320" t="s">
        <v>700</v>
      </c>
      <c r="E235" s="269" t="s">
        <v>701</v>
      </c>
      <c r="F235" s="321">
        <f>(2550+2850)/2</f>
        <v>2700</v>
      </c>
      <c r="G235" s="322">
        <f>F235*1.05</f>
        <v>2835</v>
      </c>
      <c r="H235" s="323"/>
      <c r="I235" s="307">
        <f>G235</f>
        <v>2835</v>
      </c>
      <c r="J235" s="324"/>
    </row>
    <row r="236" spans="1:10" ht="24" hidden="1" outlineLevel="1" x14ac:dyDescent="0.2">
      <c r="A236" s="313">
        <v>221</v>
      </c>
      <c r="B236" s="325" t="s">
        <v>699</v>
      </c>
      <c r="C236" s="268" t="s">
        <v>577</v>
      </c>
      <c r="D236" s="320" t="s">
        <v>702</v>
      </c>
      <c r="E236" s="269" t="s">
        <v>703</v>
      </c>
      <c r="F236" s="321">
        <f>(2700+3050)/2</f>
        <v>2875</v>
      </c>
      <c r="G236" s="322">
        <f t="shared" ref="G236:G248" si="4">F236*1.05</f>
        <v>3018.75</v>
      </c>
      <c r="H236" s="323"/>
      <c r="I236" s="307">
        <f t="shared" ref="I236:I299" si="5">G236</f>
        <v>3018.75</v>
      </c>
      <c r="J236" s="324"/>
    </row>
    <row r="237" spans="1:10" ht="24" hidden="1" outlineLevel="1" x14ac:dyDescent="0.2">
      <c r="A237" s="313">
        <v>222</v>
      </c>
      <c r="B237" s="325" t="s">
        <v>699</v>
      </c>
      <c r="C237" s="268" t="s">
        <v>578</v>
      </c>
      <c r="D237" s="320" t="s">
        <v>704</v>
      </c>
      <c r="E237" s="269" t="s">
        <v>705</v>
      </c>
      <c r="F237" s="321">
        <f>(2850+3200)/2</f>
        <v>3025</v>
      </c>
      <c r="G237" s="322">
        <f t="shared" si="4"/>
        <v>3176.25</v>
      </c>
      <c r="H237" s="323"/>
      <c r="I237" s="307">
        <f t="shared" si="5"/>
        <v>3176.25</v>
      </c>
      <c r="J237" s="324"/>
    </row>
    <row r="238" spans="1:10" ht="24" hidden="1" outlineLevel="1" x14ac:dyDescent="0.2">
      <c r="A238" s="313">
        <v>223</v>
      </c>
      <c r="B238" s="325" t="s">
        <v>699</v>
      </c>
      <c r="C238" s="268" t="s">
        <v>579</v>
      </c>
      <c r="D238" s="320" t="s">
        <v>706</v>
      </c>
      <c r="E238" s="269" t="s">
        <v>707</v>
      </c>
      <c r="F238" s="321">
        <f>(3000+3400)/2</f>
        <v>3200</v>
      </c>
      <c r="G238" s="322">
        <f t="shared" si="4"/>
        <v>3360</v>
      </c>
      <c r="H238" s="323"/>
      <c r="I238" s="307">
        <f t="shared" si="5"/>
        <v>3360</v>
      </c>
      <c r="J238" s="324"/>
    </row>
    <row r="239" spans="1:10" ht="24" hidden="1" outlineLevel="1" x14ac:dyDescent="0.2">
      <c r="A239" s="313">
        <v>224</v>
      </c>
      <c r="B239" s="325" t="s">
        <v>699</v>
      </c>
      <c r="C239" s="268" t="s">
        <v>580</v>
      </c>
      <c r="D239" s="320" t="s">
        <v>708</v>
      </c>
      <c r="E239" s="269" t="s">
        <v>709</v>
      </c>
      <c r="F239" s="321">
        <f>(3150+3600)/2</f>
        <v>3375</v>
      </c>
      <c r="G239" s="322">
        <f t="shared" si="4"/>
        <v>3543.75</v>
      </c>
      <c r="H239" s="323"/>
      <c r="I239" s="307">
        <f t="shared" si="5"/>
        <v>3543.75</v>
      </c>
      <c r="J239" s="324"/>
    </row>
    <row r="240" spans="1:10" ht="24" hidden="1" outlineLevel="1" x14ac:dyDescent="0.2">
      <c r="A240" s="313">
        <v>225</v>
      </c>
      <c r="B240" s="325" t="s">
        <v>699</v>
      </c>
      <c r="C240" s="268" t="s">
        <v>581</v>
      </c>
      <c r="D240" s="320" t="s">
        <v>710</v>
      </c>
      <c r="E240" s="269" t="s">
        <v>711</v>
      </c>
      <c r="F240" s="321">
        <f>(3350+3750)/2</f>
        <v>3550</v>
      </c>
      <c r="G240" s="322">
        <f t="shared" si="4"/>
        <v>3727.5</v>
      </c>
      <c r="H240" s="323"/>
      <c r="I240" s="307">
        <f t="shared" si="5"/>
        <v>3727.5</v>
      </c>
      <c r="J240" s="324"/>
    </row>
    <row r="241" spans="1:10" ht="24" hidden="1" outlineLevel="1" x14ac:dyDescent="0.2">
      <c r="A241" s="313">
        <v>226</v>
      </c>
      <c r="B241" s="325" t="s">
        <v>699</v>
      </c>
      <c r="C241" s="268" t="s">
        <v>582</v>
      </c>
      <c r="D241" s="320" t="s">
        <v>712</v>
      </c>
      <c r="E241" s="269" t="s">
        <v>713</v>
      </c>
      <c r="F241" s="321">
        <f>(3500+3950)/2</f>
        <v>3725</v>
      </c>
      <c r="G241" s="322">
        <f t="shared" si="4"/>
        <v>3911.25</v>
      </c>
      <c r="H241" s="323"/>
      <c r="I241" s="307">
        <f t="shared" si="5"/>
        <v>3911.25</v>
      </c>
      <c r="J241" s="324"/>
    </row>
    <row r="242" spans="1:10" ht="24" hidden="1" outlineLevel="1" x14ac:dyDescent="0.2">
      <c r="A242" s="313">
        <v>227</v>
      </c>
      <c r="B242" s="325" t="s">
        <v>699</v>
      </c>
      <c r="C242" s="268" t="s">
        <v>583</v>
      </c>
      <c r="D242" s="320" t="s">
        <v>714</v>
      </c>
      <c r="E242" s="269" t="s">
        <v>715</v>
      </c>
      <c r="F242" s="321">
        <f>(3650+4100)/2</f>
        <v>3875</v>
      </c>
      <c r="G242" s="322">
        <f t="shared" si="4"/>
        <v>4068.75</v>
      </c>
      <c r="H242" s="323"/>
      <c r="I242" s="307">
        <f t="shared" si="5"/>
        <v>4068.75</v>
      </c>
      <c r="J242" s="324"/>
    </row>
    <row r="243" spans="1:10" ht="24" hidden="1" outlineLevel="1" x14ac:dyDescent="0.2">
      <c r="A243" s="313">
        <v>228</v>
      </c>
      <c r="B243" s="325" t="s">
        <v>699</v>
      </c>
      <c r="C243" s="268" t="s">
        <v>584</v>
      </c>
      <c r="D243" s="320" t="s">
        <v>716</v>
      </c>
      <c r="E243" s="269" t="s">
        <v>717</v>
      </c>
      <c r="F243" s="321">
        <f>(3800+4300)/2</f>
        <v>4050</v>
      </c>
      <c r="G243" s="322">
        <f t="shared" si="4"/>
        <v>4252.5</v>
      </c>
      <c r="H243" s="323"/>
      <c r="I243" s="307">
        <f t="shared" si="5"/>
        <v>4252.5</v>
      </c>
      <c r="J243" s="324"/>
    </row>
    <row r="244" spans="1:10" ht="24" hidden="1" outlineLevel="1" x14ac:dyDescent="0.2">
      <c r="A244" s="313">
        <v>229</v>
      </c>
      <c r="B244" s="325" t="s">
        <v>699</v>
      </c>
      <c r="C244" s="268" t="s">
        <v>585</v>
      </c>
      <c r="D244" s="320" t="s">
        <v>718</v>
      </c>
      <c r="E244" s="269" t="s">
        <v>719</v>
      </c>
      <c r="F244" s="321">
        <f>(3950+4500)/2</f>
        <v>4225</v>
      </c>
      <c r="G244" s="322">
        <f t="shared" si="4"/>
        <v>4436.25</v>
      </c>
      <c r="H244" s="323"/>
      <c r="I244" s="307">
        <f t="shared" si="5"/>
        <v>4436.25</v>
      </c>
      <c r="J244" s="324"/>
    </row>
    <row r="245" spans="1:10" ht="24" hidden="1" outlineLevel="1" x14ac:dyDescent="0.2">
      <c r="A245" s="313">
        <v>230</v>
      </c>
      <c r="B245" s="325" t="s">
        <v>699</v>
      </c>
      <c r="C245" s="268" t="s">
        <v>586</v>
      </c>
      <c r="D245" s="320" t="s">
        <v>720</v>
      </c>
      <c r="E245" s="269" t="s">
        <v>721</v>
      </c>
      <c r="F245" s="321">
        <f>(4150+4650)/2</f>
        <v>4400</v>
      </c>
      <c r="G245" s="322">
        <f t="shared" si="4"/>
        <v>4620</v>
      </c>
      <c r="H245" s="323"/>
      <c r="I245" s="307">
        <f t="shared" si="5"/>
        <v>4620</v>
      </c>
      <c r="J245" s="324"/>
    </row>
    <row r="246" spans="1:10" ht="24" hidden="1" outlineLevel="1" x14ac:dyDescent="0.2">
      <c r="A246" s="313">
        <v>231</v>
      </c>
      <c r="B246" s="325" t="s">
        <v>699</v>
      </c>
      <c r="C246" s="268" t="s">
        <v>587</v>
      </c>
      <c r="D246" s="320" t="s">
        <v>722</v>
      </c>
      <c r="E246" s="269" t="s">
        <v>723</v>
      </c>
      <c r="F246" s="321">
        <f>(4300+4850)/2</f>
        <v>4575</v>
      </c>
      <c r="G246" s="322">
        <f t="shared" si="4"/>
        <v>4803.75</v>
      </c>
      <c r="H246" s="323"/>
      <c r="I246" s="307">
        <f t="shared" si="5"/>
        <v>4803.75</v>
      </c>
      <c r="J246" s="324"/>
    </row>
    <row r="247" spans="1:10" ht="24" hidden="1" outlineLevel="1" x14ac:dyDescent="0.2">
      <c r="A247" s="313">
        <v>232</v>
      </c>
      <c r="B247" s="325" t="s">
        <v>699</v>
      </c>
      <c r="C247" s="268" t="s">
        <v>588</v>
      </c>
      <c r="D247" s="320" t="s">
        <v>724</v>
      </c>
      <c r="E247" s="269" t="s">
        <v>725</v>
      </c>
      <c r="F247" s="321">
        <f>(4450+5000)/2</f>
        <v>4725</v>
      </c>
      <c r="G247" s="322">
        <f t="shared" si="4"/>
        <v>4961.25</v>
      </c>
      <c r="H247" s="323"/>
      <c r="I247" s="307">
        <f t="shared" si="5"/>
        <v>4961.25</v>
      </c>
      <c r="J247" s="324"/>
    </row>
    <row r="248" spans="1:10" ht="24" hidden="1" outlineLevel="1" x14ac:dyDescent="0.2">
      <c r="A248" s="313">
        <v>233</v>
      </c>
      <c r="B248" s="325" t="s">
        <v>699</v>
      </c>
      <c r="C248" s="268" t="s">
        <v>589</v>
      </c>
      <c r="D248" s="320" t="s">
        <v>726</v>
      </c>
      <c r="E248" s="269" t="s">
        <v>727</v>
      </c>
      <c r="F248" s="321">
        <f>(4750+5400)/2</f>
        <v>5075</v>
      </c>
      <c r="G248" s="322">
        <f t="shared" si="4"/>
        <v>5328.75</v>
      </c>
      <c r="H248" s="323"/>
      <c r="I248" s="307">
        <f t="shared" si="5"/>
        <v>5328.75</v>
      </c>
      <c r="J248" s="324"/>
    </row>
    <row r="249" spans="1:10" ht="24" hidden="1" outlineLevel="1" x14ac:dyDescent="0.2">
      <c r="A249" s="313"/>
      <c r="B249" s="325"/>
      <c r="C249" s="326"/>
      <c r="D249" s="327"/>
      <c r="E249" s="328" t="s">
        <v>729</v>
      </c>
      <c r="F249" s="329" t="s">
        <v>728</v>
      </c>
      <c r="G249" s="330"/>
      <c r="H249" s="331"/>
      <c r="I249" s="307"/>
      <c r="J249" s="260"/>
    </row>
    <row r="250" spans="1:10" ht="24" hidden="1" outlineLevel="1" x14ac:dyDescent="0.2">
      <c r="A250" s="313">
        <v>248</v>
      </c>
      <c r="B250" s="325" t="s">
        <v>699</v>
      </c>
      <c r="C250" s="268" t="s">
        <v>604</v>
      </c>
      <c r="D250" s="332" t="s">
        <v>730</v>
      </c>
      <c r="E250" s="333" t="s">
        <v>731</v>
      </c>
      <c r="F250" s="329">
        <v>130</v>
      </c>
      <c r="G250" s="322">
        <f t="shared" ref="G250:G282" si="6">F250*1.1</f>
        <v>143</v>
      </c>
      <c r="H250" s="323"/>
      <c r="I250" s="307">
        <f t="shared" si="5"/>
        <v>143</v>
      </c>
      <c r="J250" s="324"/>
    </row>
    <row r="251" spans="1:10" ht="24" hidden="1" outlineLevel="1" x14ac:dyDescent="0.2">
      <c r="A251" s="313">
        <v>249</v>
      </c>
      <c r="B251" s="325" t="s">
        <v>699</v>
      </c>
      <c r="C251" s="268" t="s">
        <v>605</v>
      </c>
      <c r="D251" s="332" t="s">
        <v>732</v>
      </c>
      <c r="E251" s="269" t="s">
        <v>733</v>
      </c>
      <c r="F251" s="329">
        <v>200</v>
      </c>
      <c r="G251" s="322">
        <f t="shared" si="6"/>
        <v>220.00000000000003</v>
      </c>
      <c r="H251" s="323"/>
      <c r="I251" s="307">
        <f t="shared" si="5"/>
        <v>220.00000000000003</v>
      </c>
      <c r="J251" s="324"/>
    </row>
    <row r="252" spans="1:10" ht="24" hidden="1" outlineLevel="1" x14ac:dyDescent="0.2">
      <c r="A252" s="313">
        <v>250</v>
      </c>
      <c r="B252" s="325" t="s">
        <v>699</v>
      </c>
      <c r="C252" s="268" t="s">
        <v>606</v>
      </c>
      <c r="D252" s="320" t="s">
        <v>734</v>
      </c>
      <c r="E252" s="269" t="s">
        <v>735</v>
      </c>
      <c r="F252" s="321">
        <v>500</v>
      </c>
      <c r="G252" s="322">
        <f t="shared" si="6"/>
        <v>550</v>
      </c>
      <c r="H252" s="323"/>
      <c r="I252" s="307">
        <f t="shared" si="5"/>
        <v>550</v>
      </c>
      <c r="J252" s="324"/>
    </row>
    <row r="253" spans="1:10" ht="24" hidden="1" outlineLevel="1" x14ac:dyDescent="0.2">
      <c r="A253" s="313">
        <v>251</v>
      </c>
      <c r="B253" s="325" t="s">
        <v>699</v>
      </c>
      <c r="C253" s="268" t="s">
        <v>607</v>
      </c>
      <c r="D253" s="320" t="s">
        <v>736</v>
      </c>
      <c r="E253" s="269" t="s">
        <v>737</v>
      </c>
      <c r="F253" s="321" t="s">
        <v>738</v>
      </c>
      <c r="G253" s="322">
        <f t="shared" si="6"/>
        <v>1815.0000000000002</v>
      </c>
      <c r="H253" s="323"/>
      <c r="I253" s="307">
        <f t="shared" si="5"/>
        <v>1815.0000000000002</v>
      </c>
      <c r="J253" s="324"/>
    </row>
    <row r="254" spans="1:10" hidden="1" outlineLevel="1" x14ac:dyDescent="0.2">
      <c r="A254" s="313">
        <v>252</v>
      </c>
      <c r="B254" s="334" t="s">
        <v>699</v>
      </c>
      <c r="C254" s="335" t="s">
        <v>608</v>
      </c>
      <c r="D254" s="336" t="s">
        <v>739</v>
      </c>
      <c r="E254" s="269" t="s">
        <v>740</v>
      </c>
      <c r="F254" s="321">
        <v>750</v>
      </c>
      <c r="G254" s="322">
        <f t="shared" si="6"/>
        <v>825.00000000000011</v>
      </c>
      <c r="H254" s="323"/>
      <c r="I254" s="307">
        <f t="shared" si="5"/>
        <v>825.00000000000011</v>
      </c>
      <c r="J254" s="324"/>
    </row>
    <row r="255" spans="1:10" hidden="1" outlineLevel="1" x14ac:dyDescent="0.2">
      <c r="A255" s="313"/>
      <c r="B255" s="337"/>
      <c r="C255" s="338"/>
      <c r="D255" s="339"/>
      <c r="E255" s="340" t="s">
        <v>741</v>
      </c>
      <c r="F255" s="321" t="s">
        <v>728</v>
      </c>
      <c r="G255" s="322"/>
      <c r="H255" s="323"/>
      <c r="I255" s="307"/>
      <c r="J255" s="324"/>
    </row>
    <row r="256" spans="1:10" hidden="1" outlineLevel="1" x14ac:dyDescent="0.2">
      <c r="A256" s="313">
        <v>253</v>
      </c>
      <c r="B256" s="325" t="s">
        <v>699</v>
      </c>
      <c r="C256" s="268" t="s">
        <v>609</v>
      </c>
      <c r="D256" s="320" t="s">
        <v>742</v>
      </c>
      <c r="E256" s="269" t="s">
        <v>743</v>
      </c>
      <c r="F256" s="321">
        <v>750</v>
      </c>
      <c r="G256" s="322">
        <v>1100</v>
      </c>
      <c r="H256" s="323"/>
      <c r="I256" s="307">
        <f t="shared" si="5"/>
        <v>1100</v>
      </c>
      <c r="J256" s="324"/>
    </row>
    <row r="257" spans="1:10" ht="24" hidden="1" outlineLevel="1" x14ac:dyDescent="0.2">
      <c r="A257" s="313">
        <v>254</v>
      </c>
      <c r="B257" s="325" t="s">
        <v>699</v>
      </c>
      <c r="C257" s="268" t="s">
        <v>610</v>
      </c>
      <c r="D257" s="320" t="s">
        <v>744</v>
      </c>
      <c r="E257" s="269" t="s">
        <v>745</v>
      </c>
      <c r="F257" s="321">
        <v>750</v>
      </c>
      <c r="G257" s="322">
        <v>1100</v>
      </c>
      <c r="H257" s="323"/>
      <c r="I257" s="307">
        <f t="shared" si="5"/>
        <v>1100</v>
      </c>
      <c r="J257" s="324"/>
    </row>
    <row r="258" spans="1:10" ht="24" hidden="1" outlineLevel="1" x14ac:dyDescent="0.2">
      <c r="A258" s="313">
        <v>255</v>
      </c>
      <c r="B258" s="325" t="s">
        <v>699</v>
      </c>
      <c r="C258" s="268" t="s">
        <v>611</v>
      </c>
      <c r="D258" s="320" t="s">
        <v>746</v>
      </c>
      <c r="E258" s="269" t="s">
        <v>747</v>
      </c>
      <c r="F258" s="321" t="s">
        <v>335</v>
      </c>
      <c r="G258" s="322">
        <v>2100</v>
      </c>
      <c r="H258" s="323"/>
      <c r="I258" s="307">
        <f t="shared" si="5"/>
        <v>2100</v>
      </c>
      <c r="J258" s="324"/>
    </row>
    <row r="259" spans="1:10" hidden="1" outlineLevel="1" x14ac:dyDescent="0.2">
      <c r="A259" s="313">
        <v>256</v>
      </c>
      <c r="B259" s="325" t="s">
        <v>699</v>
      </c>
      <c r="C259" s="268" t="s">
        <v>612</v>
      </c>
      <c r="D259" s="320" t="s">
        <v>748</v>
      </c>
      <c r="E259" s="269" t="s">
        <v>749</v>
      </c>
      <c r="F259" s="321" t="s">
        <v>750</v>
      </c>
      <c r="G259" s="322">
        <f t="shared" si="6"/>
        <v>1100</v>
      </c>
      <c r="H259" s="323"/>
      <c r="I259" s="307">
        <f t="shared" si="5"/>
        <v>1100</v>
      </c>
      <c r="J259" s="324"/>
    </row>
    <row r="260" spans="1:10" ht="24" hidden="1" outlineLevel="1" x14ac:dyDescent="0.2">
      <c r="A260" s="313">
        <v>257</v>
      </c>
      <c r="B260" s="325" t="s">
        <v>699</v>
      </c>
      <c r="C260" s="268" t="s">
        <v>613</v>
      </c>
      <c r="D260" s="320" t="s">
        <v>751</v>
      </c>
      <c r="E260" s="269" t="s">
        <v>752</v>
      </c>
      <c r="F260" s="321" t="s">
        <v>753</v>
      </c>
      <c r="G260" s="322">
        <v>1400</v>
      </c>
      <c r="H260" s="323"/>
      <c r="I260" s="307">
        <f t="shared" si="5"/>
        <v>1400</v>
      </c>
      <c r="J260" s="324"/>
    </row>
    <row r="261" spans="1:10" hidden="1" outlineLevel="1" x14ac:dyDescent="0.2">
      <c r="A261" s="313">
        <v>258</v>
      </c>
      <c r="B261" s="325" t="s">
        <v>699</v>
      </c>
      <c r="C261" s="268" t="s">
        <v>614</v>
      </c>
      <c r="D261" s="320" t="s">
        <v>754</v>
      </c>
      <c r="E261" s="269" t="s">
        <v>755</v>
      </c>
      <c r="F261" s="321" t="s">
        <v>750</v>
      </c>
      <c r="G261" s="322">
        <f t="shared" si="6"/>
        <v>1100</v>
      </c>
      <c r="H261" s="323"/>
      <c r="I261" s="307">
        <f t="shared" si="5"/>
        <v>1100</v>
      </c>
      <c r="J261" s="324"/>
    </row>
    <row r="262" spans="1:10" ht="24" hidden="1" outlineLevel="1" x14ac:dyDescent="0.2">
      <c r="A262" s="313">
        <v>259</v>
      </c>
      <c r="B262" s="325" t="s">
        <v>699</v>
      </c>
      <c r="C262" s="268" t="s">
        <v>615</v>
      </c>
      <c r="D262" s="320" t="s">
        <v>756</v>
      </c>
      <c r="E262" s="269" t="s">
        <v>757</v>
      </c>
      <c r="F262" s="321">
        <v>400</v>
      </c>
      <c r="G262" s="322">
        <f t="shared" si="6"/>
        <v>440.00000000000006</v>
      </c>
      <c r="H262" s="323"/>
      <c r="I262" s="307">
        <f t="shared" si="5"/>
        <v>440.00000000000006</v>
      </c>
      <c r="J262" s="324"/>
    </row>
    <row r="263" spans="1:10" ht="24" hidden="1" outlineLevel="1" x14ac:dyDescent="0.2">
      <c r="A263" s="313">
        <v>260</v>
      </c>
      <c r="B263" s="325" t="s">
        <v>699</v>
      </c>
      <c r="C263" s="268" t="s">
        <v>616</v>
      </c>
      <c r="D263" s="320" t="s">
        <v>758</v>
      </c>
      <c r="E263" s="269" t="s">
        <v>759</v>
      </c>
      <c r="F263" s="321">
        <v>180</v>
      </c>
      <c r="G263" s="322">
        <f t="shared" si="6"/>
        <v>198.00000000000003</v>
      </c>
      <c r="H263" s="323"/>
      <c r="I263" s="307">
        <f t="shared" si="5"/>
        <v>198.00000000000003</v>
      </c>
      <c r="J263" s="324"/>
    </row>
    <row r="264" spans="1:10" hidden="1" outlineLevel="1" x14ac:dyDescent="0.2">
      <c r="A264" s="313"/>
      <c r="B264" s="325"/>
      <c r="C264" s="338"/>
      <c r="D264" s="341"/>
      <c r="E264" s="331" t="s">
        <v>760</v>
      </c>
      <c r="F264" s="321" t="s">
        <v>728</v>
      </c>
      <c r="G264" s="322"/>
      <c r="H264" s="323"/>
      <c r="I264" s="307"/>
      <c r="J264" s="324"/>
    </row>
    <row r="265" spans="1:10" ht="24" hidden="1" outlineLevel="1" x14ac:dyDescent="0.2">
      <c r="A265" s="313">
        <v>261</v>
      </c>
      <c r="B265" s="325" t="s">
        <v>699</v>
      </c>
      <c r="C265" s="268" t="s">
        <v>617</v>
      </c>
      <c r="D265" s="320" t="s">
        <v>761</v>
      </c>
      <c r="E265" s="269" t="s">
        <v>762</v>
      </c>
      <c r="F265" s="321" t="s">
        <v>763</v>
      </c>
      <c r="G265" s="322">
        <f t="shared" si="6"/>
        <v>6325.0000000000009</v>
      </c>
      <c r="H265" s="323"/>
      <c r="I265" s="307">
        <f t="shared" si="5"/>
        <v>6325.0000000000009</v>
      </c>
      <c r="J265" s="324"/>
    </row>
    <row r="266" spans="1:10" s="345" customFormat="1" ht="24" hidden="1" outlineLevel="1" x14ac:dyDescent="0.2">
      <c r="A266" s="342">
        <v>262</v>
      </c>
      <c r="B266" s="343" t="s">
        <v>699</v>
      </c>
      <c r="C266" s="344" t="s">
        <v>618</v>
      </c>
      <c r="D266" s="332" t="s">
        <v>764</v>
      </c>
      <c r="E266" s="269" t="s">
        <v>765</v>
      </c>
      <c r="F266" s="329" t="s">
        <v>766</v>
      </c>
      <c r="G266" s="322">
        <f t="shared" si="6"/>
        <v>5819.0000000000009</v>
      </c>
      <c r="H266" s="323"/>
      <c r="I266" s="307">
        <f t="shared" si="5"/>
        <v>5819.0000000000009</v>
      </c>
      <c r="J266" s="324"/>
    </row>
    <row r="267" spans="1:10" s="345" customFormat="1" ht="24" hidden="1" outlineLevel="1" x14ac:dyDescent="0.2">
      <c r="A267" s="313">
        <v>263</v>
      </c>
      <c r="B267" s="343" t="s">
        <v>699</v>
      </c>
      <c r="C267" s="344" t="s">
        <v>619</v>
      </c>
      <c r="D267" s="332" t="s">
        <v>767</v>
      </c>
      <c r="E267" s="269" t="s">
        <v>768</v>
      </c>
      <c r="F267" s="329" t="s">
        <v>769</v>
      </c>
      <c r="G267" s="322">
        <f t="shared" si="6"/>
        <v>1138.5</v>
      </c>
      <c r="H267" s="323"/>
      <c r="I267" s="307">
        <f t="shared" si="5"/>
        <v>1138.5</v>
      </c>
      <c r="J267" s="324"/>
    </row>
    <row r="268" spans="1:10" s="345" customFormat="1" ht="24" hidden="1" outlineLevel="1" x14ac:dyDescent="0.2">
      <c r="A268" s="342">
        <v>264</v>
      </c>
      <c r="B268" s="343" t="s">
        <v>699</v>
      </c>
      <c r="C268" s="346" t="s">
        <v>620</v>
      </c>
      <c r="D268" s="332" t="s">
        <v>770</v>
      </c>
      <c r="E268" s="269" t="s">
        <v>771</v>
      </c>
      <c r="F268" s="329">
        <v>805</v>
      </c>
      <c r="G268" s="322">
        <f t="shared" si="6"/>
        <v>885.50000000000011</v>
      </c>
      <c r="H268" s="323"/>
      <c r="I268" s="307">
        <f t="shared" si="5"/>
        <v>885.50000000000011</v>
      </c>
      <c r="J268" s="324"/>
    </row>
    <row r="269" spans="1:10" s="345" customFormat="1" ht="24" hidden="1" outlineLevel="1" x14ac:dyDescent="0.2">
      <c r="A269" s="313">
        <v>265</v>
      </c>
      <c r="B269" s="343" t="s">
        <v>699</v>
      </c>
      <c r="C269" s="344" t="s">
        <v>621</v>
      </c>
      <c r="D269" s="332" t="s">
        <v>772</v>
      </c>
      <c r="E269" s="269" t="s">
        <v>773</v>
      </c>
      <c r="F269" s="329">
        <v>890</v>
      </c>
      <c r="G269" s="322">
        <f t="shared" si="6"/>
        <v>979.00000000000011</v>
      </c>
      <c r="H269" s="323"/>
      <c r="I269" s="307">
        <f t="shared" si="5"/>
        <v>979.00000000000011</v>
      </c>
      <c r="J269" s="324"/>
    </row>
    <row r="270" spans="1:10" s="345" customFormat="1" ht="24" hidden="1" outlineLevel="1" x14ac:dyDescent="0.2">
      <c r="A270" s="342">
        <v>266</v>
      </c>
      <c r="B270" s="343" t="s">
        <v>699</v>
      </c>
      <c r="C270" s="344" t="s">
        <v>622</v>
      </c>
      <c r="D270" s="332" t="s">
        <v>774</v>
      </c>
      <c r="E270" s="269" t="s">
        <v>775</v>
      </c>
      <c r="F270" s="329">
        <v>350</v>
      </c>
      <c r="G270" s="322">
        <f t="shared" si="6"/>
        <v>385.00000000000006</v>
      </c>
      <c r="H270" s="323"/>
      <c r="I270" s="307">
        <f t="shared" si="5"/>
        <v>385.00000000000006</v>
      </c>
      <c r="J270" s="324"/>
    </row>
    <row r="271" spans="1:10" s="345" customFormat="1" hidden="1" outlineLevel="1" x14ac:dyDescent="0.2">
      <c r="A271" s="313">
        <v>267</v>
      </c>
      <c r="B271" s="343" t="s">
        <v>699</v>
      </c>
      <c r="C271" s="344" t="s">
        <v>623</v>
      </c>
      <c r="D271" s="332" t="s">
        <v>776</v>
      </c>
      <c r="E271" s="269" t="s">
        <v>777</v>
      </c>
      <c r="F271" s="329">
        <v>500</v>
      </c>
      <c r="G271" s="322">
        <f t="shared" si="6"/>
        <v>550</v>
      </c>
      <c r="H271" s="323"/>
      <c r="I271" s="307">
        <f t="shared" si="5"/>
        <v>550</v>
      </c>
      <c r="J271" s="324"/>
    </row>
    <row r="272" spans="1:10" s="345" customFormat="1" ht="24" hidden="1" outlineLevel="1" x14ac:dyDescent="0.2">
      <c r="A272" s="342">
        <v>268</v>
      </c>
      <c r="B272" s="343" t="s">
        <v>699</v>
      </c>
      <c r="C272" s="344" t="s">
        <v>624</v>
      </c>
      <c r="D272" s="332" t="s">
        <v>778</v>
      </c>
      <c r="E272" s="269" t="s">
        <v>779</v>
      </c>
      <c r="F272" s="329">
        <v>345</v>
      </c>
      <c r="G272" s="322">
        <f t="shared" si="6"/>
        <v>379.50000000000006</v>
      </c>
      <c r="H272" s="323"/>
      <c r="I272" s="307">
        <f t="shared" si="5"/>
        <v>379.50000000000006</v>
      </c>
      <c r="J272" s="324"/>
    </row>
    <row r="273" spans="1:10" s="345" customFormat="1" ht="24" hidden="1" outlineLevel="1" x14ac:dyDescent="0.2">
      <c r="A273" s="313">
        <v>269</v>
      </c>
      <c r="B273" s="343" t="s">
        <v>699</v>
      </c>
      <c r="C273" s="346" t="s">
        <v>625</v>
      </c>
      <c r="D273" s="332" t="s">
        <v>780</v>
      </c>
      <c r="E273" s="269" t="s">
        <v>781</v>
      </c>
      <c r="F273" s="329">
        <v>460</v>
      </c>
      <c r="G273" s="322">
        <f t="shared" si="6"/>
        <v>506.00000000000006</v>
      </c>
      <c r="H273" s="323"/>
      <c r="I273" s="307">
        <f t="shared" si="5"/>
        <v>506.00000000000006</v>
      </c>
      <c r="J273" s="324"/>
    </row>
    <row r="274" spans="1:10" s="345" customFormat="1" ht="24" hidden="1" outlineLevel="1" x14ac:dyDescent="0.2">
      <c r="A274" s="342">
        <v>270</v>
      </c>
      <c r="B274" s="343" t="s">
        <v>699</v>
      </c>
      <c r="C274" s="344" t="s">
        <v>626</v>
      </c>
      <c r="D274" s="332" t="s">
        <v>782</v>
      </c>
      <c r="E274" s="269" t="s">
        <v>783</v>
      </c>
      <c r="F274" s="329">
        <v>350</v>
      </c>
      <c r="G274" s="322">
        <f t="shared" si="6"/>
        <v>385.00000000000006</v>
      </c>
      <c r="H274" s="323"/>
      <c r="I274" s="307">
        <f t="shared" si="5"/>
        <v>385.00000000000006</v>
      </c>
      <c r="J274" s="324"/>
    </row>
    <row r="275" spans="1:10" s="345" customFormat="1" hidden="1" outlineLevel="1" x14ac:dyDescent="0.2">
      <c r="A275" s="313">
        <v>271</v>
      </c>
      <c r="B275" s="343" t="s">
        <v>699</v>
      </c>
      <c r="C275" s="344" t="s">
        <v>627</v>
      </c>
      <c r="D275" s="332" t="s">
        <v>784</v>
      </c>
      <c r="E275" s="269" t="s">
        <v>785</v>
      </c>
      <c r="F275" s="329">
        <v>115</v>
      </c>
      <c r="G275" s="322">
        <f t="shared" si="6"/>
        <v>126.50000000000001</v>
      </c>
      <c r="H275" s="323"/>
      <c r="I275" s="307">
        <f t="shared" si="5"/>
        <v>126.50000000000001</v>
      </c>
      <c r="J275" s="324"/>
    </row>
    <row r="276" spans="1:10" s="345" customFormat="1" ht="24" hidden="1" outlineLevel="1" x14ac:dyDescent="0.2">
      <c r="A276" s="342">
        <v>272</v>
      </c>
      <c r="B276" s="343" t="s">
        <v>699</v>
      </c>
      <c r="C276" s="344" t="s">
        <v>628</v>
      </c>
      <c r="D276" s="332" t="s">
        <v>786</v>
      </c>
      <c r="E276" s="269" t="s">
        <v>787</v>
      </c>
      <c r="F276" s="329">
        <v>460</v>
      </c>
      <c r="G276" s="322">
        <f t="shared" si="6"/>
        <v>506.00000000000006</v>
      </c>
      <c r="H276" s="323"/>
      <c r="I276" s="307">
        <f t="shared" si="5"/>
        <v>506.00000000000006</v>
      </c>
      <c r="J276" s="324"/>
    </row>
    <row r="277" spans="1:10" s="345" customFormat="1" ht="24" hidden="1" outlineLevel="1" x14ac:dyDescent="0.2">
      <c r="A277" s="313">
        <v>273</v>
      </c>
      <c r="B277" s="343" t="s">
        <v>699</v>
      </c>
      <c r="C277" s="344" t="s">
        <v>629</v>
      </c>
      <c r="D277" s="332" t="s">
        <v>788</v>
      </c>
      <c r="E277" s="269" t="s">
        <v>789</v>
      </c>
      <c r="F277" s="329">
        <v>650</v>
      </c>
      <c r="G277" s="322">
        <f t="shared" si="6"/>
        <v>715.00000000000011</v>
      </c>
      <c r="H277" s="323"/>
      <c r="I277" s="307">
        <f t="shared" si="5"/>
        <v>715.00000000000011</v>
      </c>
      <c r="J277" s="324"/>
    </row>
    <row r="278" spans="1:10" s="345" customFormat="1" ht="24" hidden="1" outlineLevel="1" x14ac:dyDescent="0.2">
      <c r="A278" s="342">
        <v>274</v>
      </c>
      <c r="B278" s="343" t="s">
        <v>699</v>
      </c>
      <c r="C278" s="344" t="s">
        <v>630</v>
      </c>
      <c r="D278" s="332" t="s">
        <v>790</v>
      </c>
      <c r="E278" s="269" t="s">
        <v>791</v>
      </c>
      <c r="F278" s="329">
        <v>500</v>
      </c>
      <c r="G278" s="322">
        <f t="shared" si="6"/>
        <v>550</v>
      </c>
      <c r="H278" s="323"/>
      <c r="I278" s="307">
        <f t="shared" si="5"/>
        <v>550</v>
      </c>
      <c r="J278" s="324"/>
    </row>
    <row r="279" spans="1:10" s="345" customFormat="1" ht="24" hidden="1" outlineLevel="1" x14ac:dyDescent="0.2">
      <c r="A279" s="313">
        <v>275</v>
      </c>
      <c r="B279" s="343" t="s">
        <v>699</v>
      </c>
      <c r="C279" s="344" t="s">
        <v>631</v>
      </c>
      <c r="D279" s="332" t="s">
        <v>792</v>
      </c>
      <c r="E279" s="269" t="s">
        <v>793</v>
      </c>
      <c r="F279" s="329">
        <v>805</v>
      </c>
      <c r="G279" s="322">
        <f t="shared" si="6"/>
        <v>885.50000000000011</v>
      </c>
      <c r="H279" s="323"/>
      <c r="I279" s="307">
        <f t="shared" si="5"/>
        <v>885.50000000000011</v>
      </c>
      <c r="J279" s="324"/>
    </row>
    <row r="280" spans="1:10" s="345" customFormat="1" ht="24" hidden="1" outlineLevel="1" x14ac:dyDescent="0.2">
      <c r="A280" s="342">
        <v>276</v>
      </c>
      <c r="B280" s="343" t="s">
        <v>699</v>
      </c>
      <c r="C280" s="344" t="s">
        <v>632</v>
      </c>
      <c r="D280" s="332" t="s">
        <v>794</v>
      </c>
      <c r="E280" s="269" t="s">
        <v>795</v>
      </c>
      <c r="F280" s="329">
        <v>270</v>
      </c>
      <c r="G280" s="322">
        <f t="shared" si="6"/>
        <v>297</v>
      </c>
      <c r="H280" s="323"/>
      <c r="I280" s="307">
        <f t="shared" si="5"/>
        <v>297</v>
      </c>
      <c r="J280" s="324"/>
    </row>
    <row r="281" spans="1:10" ht="24" hidden="1" outlineLevel="1" x14ac:dyDescent="0.2">
      <c r="A281" s="313">
        <v>277</v>
      </c>
      <c r="B281" s="325" t="s">
        <v>699</v>
      </c>
      <c r="C281" s="268" t="s">
        <v>633</v>
      </c>
      <c r="D281" s="320" t="s">
        <v>796</v>
      </c>
      <c r="E281" s="269" t="s">
        <v>797</v>
      </c>
      <c r="F281" s="321" t="s">
        <v>798</v>
      </c>
      <c r="G281" s="322">
        <f t="shared" si="6"/>
        <v>7671.4000000000005</v>
      </c>
      <c r="H281" s="323"/>
      <c r="I281" s="307">
        <f t="shared" si="5"/>
        <v>7671.4000000000005</v>
      </c>
      <c r="J281" s="324"/>
    </row>
    <row r="282" spans="1:10" hidden="1" outlineLevel="1" x14ac:dyDescent="0.2">
      <c r="A282" s="342">
        <v>278</v>
      </c>
      <c r="B282" s="325" t="s">
        <v>699</v>
      </c>
      <c r="C282" s="268" t="s">
        <v>634</v>
      </c>
      <c r="D282" s="320" t="s">
        <v>799</v>
      </c>
      <c r="E282" s="269" t="s">
        <v>800</v>
      </c>
      <c r="F282" s="321">
        <v>604</v>
      </c>
      <c r="G282" s="322">
        <f t="shared" si="6"/>
        <v>664.40000000000009</v>
      </c>
      <c r="H282" s="323"/>
      <c r="I282" s="307">
        <f t="shared" si="5"/>
        <v>664.40000000000009</v>
      </c>
      <c r="J282" s="324"/>
    </row>
    <row r="283" spans="1:10" ht="36" hidden="1" outlineLevel="1" x14ac:dyDescent="0.2">
      <c r="A283" s="313"/>
      <c r="B283" s="325"/>
      <c r="C283" s="338"/>
      <c r="D283" s="347"/>
      <c r="E283" s="348" t="s">
        <v>801</v>
      </c>
      <c r="F283" s="321" t="s">
        <v>728</v>
      </c>
      <c r="G283" s="322"/>
      <c r="H283" s="323"/>
      <c r="I283" s="307"/>
      <c r="J283" s="324"/>
    </row>
    <row r="284" spans="1:10" hidden="1" outlineLevel="1" x14ac:dyDescent="0.2">
      <c r="A284" s="313"/>
      <c r="B284" s="337"/>
      <c r="C284" s="338"/>
      <c r="D284" s="339"/>
      <c r="E284" s="349" t="s">
        <v>802</v>
      </c>
      <c r="F284" s="321" t="s">
        <v>728</v>
      </c>
      <c r="G284" s="322"/>
      <c r="H284" s="323"/>
      <c r="I284" s="307"/>
      <c r="J284" s="324"/>
    </row>
    <row r="285" spans="1:10" ht="24" hidden="1" outlineLevel="1" x14ac:dyDescent="0.2">
      <c r="A285" s="313">
        <v>279</v>
      </c>
      <c r="B285" s="325" t="s">
        <v>699</v>
      </c>
      <c r="C285" s="268" t="s">
        <v>635</v>
      </c>
      <c r="D285" s="320" t="s">
        <v>803</v>
      </c>
      <c r="E285" s="269" t="s">
        <v>804</v>
      </c>
      <c r="F285" s="321" t="s">
        <v>331</v>
      </c>
      <c r="G285" s="322" t="str">
        <f>F285</f>
        <v>2070</v>
      </c>
      <c r="H285" s="323"/>
      <c r="I285" s="307" t="str">
        <f t="shared" si="5"/>
        <v>2070</v>
      </c>
      <c r="J285" s="324"/>
    </row>
    <row r="286" spans="1:10" ht="36" hidden="1" outlineLevel="1" x14ac:dyDescent="0.2">
      <c r="A286" s="313">
        <v>280</v>
      </c>
      <c r="B286" s="325" t="s">
        <v>699</v>
      </c>
      <c r="C286" s="268" t="s">
        <v>636</v>
      </c>
      <c r="D286" s="320" t="s">
        <v>805</v>
      </c>
      <c r="E286" s="269" t="s">
        <v>806</v>
      </c>
      <c r="F286" s="321" t="s">
        <v>807</v>
      </c>
      <c r="G286" s="322">
        <v>3400</v>
      </c>
      <c r="H286" s="323"/>
      <c r="I286" s="307">
        <f t="shared" si="5"/>
        <v>3400</v>
      </c>
      <c r="J286" s="324"/>
    </row>
    <row r="287" spans="1:10" ht="24" hidden="1" outlineLevel="1" x14ac:dyDescent="0.2">
      <c r="A287" s="313">
        <v>281</v>
      </c>
      <c r="B287" s="325" t="s">
        <v>699</v>
      </c>
      <c r="C287" s="268" t="s">
        <v>637</v>
      </c>
      <c r="D287" s="320" t="s">
        <v>808</v>
      </c>
      <c r="E287" s="269" t="s">
        <v>809</v>
      </c>
      <c r="F287" s="321">
        <v>2070</v>
      </c>
      <c r="G287" s="322">
        <f>F287</f>
        <v>2070</v>
      </c>
      <c r="H287" s="323"/>
      <c r="I287" s="307">
        <f t="shared" si="5"/>
        <v>2070</v>
      </c>
      <c r="J287" s="324"/>
    </row>
    <row r="288" spans="1:10" ht="36" hidden="1" outlineLevel="1" x14ac:dyDescent="0.2">
      <c r="A288" s="313">
        <v>282</v>
      </c>
      <c r="B288" s="325" t="s">
        <v>699</v>
      </c>
      <c r="C288" s="268" t="s">
        <v>638</v>
      </c>
      <c r="D288" s="320" t="s">
        <v>810</v>
      </c>
      <c r="E288" s="269" t="s">
        <v>811</v>
      </c>
      <c r="F288" s="321" t="s">
        <v>807</v>
      </c>
      <c r="G288" s="322">
        <v>3400</v>
      </c>
      <c r="H288" s="323"/>
      <c r="I288" s="307">
        <f t="shared" si="5"/>
        <v>3400</v>
      </c>
      <c r="J288" s="324"/>
    </row>
    <row r="289" spans="1:10" ht="24" hidden="1" outlineLevel="1" x14ac:dyDescent="0.2">
      <c r="A289" s="313">
        <v>283</v>
      </c>
      <c r="B289" s="325" t="s">
        <v>699</v>
      </c>
      <c r="C289" s="268" t="s">
        <v>639</v>
      </c>
      <c r="D289" s="320" t="s">
        <v>812</v>
      </c>
      <c r="E289" s="269" t="s">
        <v>813</v>
      </c>
      <c r="F289" s="321" t="s">
        <v>332</v>
      </c>
      <c r="G289" s="322" t="str">
        <f>F289</f>
        <v>4592</v>
      </c>
      <c r="H289" s="323"/>
      <c r="I289" s="307" t="str">
        <f t="shared" si="5"/>
        <v>4592</v>
      </c>
      <c r="J289" s="324"/>
    </row>
    <row r="290" spans="1:10" ht="24" hidden="1" outlineLevel="1" x14ac:dyDescent="0.2">
      <c r="A290" s="313">
        <v>284</v>
      </c>
      <c r="B290" s="325" t="s">
        <v>699</v>
      </c>
      <c r="C290" s="268" t="s">
        <v>640</v>
      </c>
      <c r="D290" s="320" t="s">
        <v>814</v>
      </c>
      <c r="E290" s="269" t="s">
        <v>815</v>
      </c>
      <c r="F290" s="321" t="s">
        <v>332</v>
      </c>
      <c r="G290" s="322" t="str">
        <f t="shared" ref="G290:G295" si="7">F290</f>
        <v>4592</v>
      </c>
      <c r="H290" s="323"/>
      <c r="I290" s="307" t="str">
        <f t="shared" si="5"/>
        <v>4592</v>
      </c>
      <c r="J290" s="324"/>
    </row>
    <row r="291" spans="1:10" ht="24" hidden="1" outlineLevel="1" x14ac:dyDescent="0.2">
      <c r="A291" s="313">
        <v>285</v>
      </c>
      <c r="B291" s="325" t="s">
        <v>699</v>
      </c>
      <c r="C291" s="268" t="s">
        <v>641</v>
      </c>
      <c r="D291" s="320" t="s">
        <v>816</v>
      </c>
      <c r="E291" s="269" t="s">
        <v>817</v>
      </c>
      <c r="F291" s="321" t="s">
        <v>818</v>
      </c>
      <c r="G291" s="322" t="str">
        <f t="shared" si="7"/>
        <v>3800</v>
      </c>
      <c r="H291" s="323"/>
      <c r="I291" s="307" t="str">
        <f t="shared" si="5"/>
        <v>3800</v>
      </c>
      <c r="J291" s="324"/>
    </row>
    <row r="292" spans="1:10" ht="24" hidden="1" outlineLevel="1" x14ac:dyDescent="0.2">
      <c r="A292" s="313">
        <v>286</v>
      </c>
      <c r="B292" s="325" t="s">
        <v>699</v>
      </c>
      <c r="C292" s="268" t="s">
        <v>642</v>
      </c>
      <c r="D292" s="320" t="s">
        <v>819</v>
      </c>
      <c r="E292" s="269" t="s">
        <v>820</v>
      </c>
      <c r="F292" s="321" t="s">
        <v>818</v>
      </c>
      <c r="G292" s="322" t="str">
        <f t="shared" si="7"/>
        <v>3800</v>
      </c>
      <c r="H292" s="323"/>
      <c r="I292" s="307" t="str">
        <f t="shared" si="5"/>
        <v>3800</v>
      </c>
      <c r="J292" s="324"/>
    </row>
    <row r="293" spans="1:10" s="345" customFormat="1" ht="24" hidden="1" outlineLevel="1" x14ac:dyDescent="0.2">
      <c r="A293" s="313">
        <v>287</v>
      </c>
      <c r="B293" s="343" t="s">
        <v>699</v>
      </c>
      <c r="C293" s="346" t="s">
        <v>643</v>
      </c>
      <c r="D293" s="332" t="s">
        <v>821</v>
      </c>
      <c r="E293" s="269" t="s">
        <v>822</v>
      </c>
      <c r="F293" s="329" t="s">
        <v>333</v>
      </c>
      <c r="G293" s="322" t="str">
        <f t="shared" si="7"/>
        <v>2300</v>
      </c>
      <c r="H293" s="323"/>
      <c r="I293" s="307" t="str">
        <f t="shared" si="5"/>
        <v>2300</v>
      </c>
      <c r="J293" s="324"/>
    </row>
    <row r="294" spans="1:10" ht="24" hidden="1" outlineLevel="1" x14ac:dyDescent="0.2">
      <c r="A294" s="313">
        <v>288</v>
      </c>
      <c r="B294" s="325" t="s">
        <v>699</v>
      </c>
      <c r="C294" s="268" t="s">
        <v>644</v>
      </c>
      <c r="D294" s="320" t="s">
        <v>823</v>
      </c>
      <c r="E294" s="269" t="s">
        <v>824</v>
      </c>
      <c r="F294" s="329" t="s">
        <v>334</v>
      </c>
      <c r="G294" s="322" t="str">
        <f t="shared" si="7"/>
        <v>1100</v>
      </c>
      <c r="H294" s="323"/>
      <c r="I294" s="307" t="str">
        <f t="shared" si="5"/>
        <v>1100</v>
      </c>
      <c r="J294" s="324"/>
    </row>
    <row r="295" spans="1:10" ht="24" hidden="1" outlineLevel="1" x14ac:dyDescent="0.2">
      <c r="A295" s="313">
        <v>289</v>
      </c>
      <c r="B295" s="325" t="s">
        <v>699</v>
      </c>
      <c r="C295" s="268" t="s">
        <v>645</v>
      </c>
      <c r="D295" s="320" t="s">
        <v>825</v>
      </c>
      <c r="E295" s="269" t="s">
        <v>826</v>
      </c>
      <c r="F295" s="329" t="s">
        <v>335</v>
      </c>
      <c r="G295" s="322" t="str">
        <f t="shared" si="7"/>
        <v>1500</v>
      </c>
      <c r="H295" s="323"/>
      <c r="I295" s="307" t="str">
        <f t="shared" si="5"/>
        <v>1500</v>
      </c>
      <c r="J295" s="324"/>
    </row>
    <row r="296" spans="1:10" ht="36" hidden="1" outlineLevel="1" x14ac:dyDescent="0.2">
      <c r="A296" s="313"/>
      <c r="B296" s="337"/>
      <c r="C296" s="338"/>
      <c r="D296" s="350"/>
      <c r="E296" s="348" t="s">
        <v>801</v>
      </c>
      <c r="F296" s="321" t="s">
        <v>728</v>
      </c>
      <c r="G296" s="322"/>
      <c r="H296" s="323"/>
      <c r="I296" s="307"/>
      <c r="J296" s="324"/>
    </row>
    <row r="297" spans="1:10" hidden="1" outlineLevel="1" x14ac:dyDescent="0.2">
      <c r="A297" s="313"/>
      <c r="B297" s="337"/>
      <c r="C297" s="338"/>
      <c r="D297" s="320"/>
      <c r="E297" s="349" t="s">
        <v>802</v>
      </c>
      <c r="F297" s="321" t="s">
        <v>728</v>
      </c>
      <c r="G297" s="322"/>
      <c r="H297" s="323"/>
      <c r="I297" s="307"/>
      <c r="J297" s="324"/>
    </row>
    <row r="298" spans="1:10" hidden="1" outlineLevel="1" x14ac:dyDescent="0.2">
      <c r="A298" s="313">
        <v>290</v>
      </c>
      <c r="B298" s="325" t="s">
        <v>699</v>
      </c>
      <c r="C298" s="268" t="s">
        <v>646</v>
      </c>
      <c r="D298" s="320" t="s">
        <v>827</v>
      </c>
      <c r="E298" s="269" t="s">
        <v>828</v>
      </c>
      <c r="F298" s="321" t="s">
        <v>336</v>
      </c>
      <c r="G298" s="322" t="str">
        <f>F298</f>
        <v>8950</v>
      </c>
      <c r="H298" s="323"/>
      <c r="I298" s="307" t="str">
        <f t="shared" si="5"/>
        <v>8950</v>
      </c>
      <c r="J298" s="324"/>
    </row>
    <row r="299" spans="1:10" hidden="1" outlineLevel="1" x14ac:dyDescent="0.2">
      <c r="A299" s="313">
        <v>291</v>
      </c>
      <c r="B299" s="325" t="s">
        <v>699</v>
      </c>
      <c r="C299" s="268" t="s">
        <v>647</v>
      </c>
      <c r="D299" s="320" t="s">
        <v>829</v>
      </c>
      <c r="E299" s="269" t="s">
        <v>830</v>
      </c>
      <c r="F299" s="321" t="s">
        <v>337</v>
      </c>
      <c r="G299" s="322" t="str">
        <f>F299</f>
        <v>9700</v>
      </c>
      <c r="H299" s="323"/>
      <c r="I299" s="307" t="str">
        <f t="shared" si="5"/>
        <v>9700</v>
      </c>
      <c r="J299" s="324"/>
    </row>
    <row r="300" spans="1:10" hidden="1" outlineLevel="1" x14ac:dyDescent="0.2">
      <c r="A300" s="313">
        <v>292</v>
      </c>
      <c r="B300" s="325" t="s">
        <v>699</v>
      </c>
      <c r="C300" s="268" t="s">
        <v>648</v>
      </c>
      <c r="D300" s="320" t="s">
        <v>831</v>
      </c>
      <c r="E300" s="269" t="s">
        <v>832</v>
      </c>
      <c r="F300" s="321">
        <v>10900</v>
      </c>
      <c r="G300" s="322">
        <f>F300</f>
        <v>10900</v>
      </c>
      <c r="H300" s="323"/>
      <c r="I300" s="307">
        <f t="shared" ref="I300:I342" si="8">G300</f>
        <v>10900</v>
      </c>
      <c r="J300" s="324"/>
    </row>
    <row r="301" spans="1:10" hidden="1" outlineLevel="1" x14ac:dyDescent="0.2">
      <c r="A301" s="313">
        <v>293</v>
      </c>
      <c r="B301" s="325" t="s">
        <v>699</v>
      </c>
      <c r="C301" s="268" t="s">
        <v>649</v>
      </c>
      <c r="D301" s="320" t="s">
        <v>833</v>
      </c>
      <c r="E301" s="269" t="s">
        <v>834</v>
      </c>
      <c r="F301" s="321">
        <v>11850</v>
      </c>
      <c r="G301" s="322">
        <f>F301</f>
        <v>11850</v>
      </c>
      <c r="H301" s="323"/>
      <c r="I301" s="307">
        <f t="shared" si="8"/>
        <v>11850</v>
      </c>
      <c r="J301" s="324"/>
    </row>
    <row r="302" spans="1:10" ht="48" hidden="1" outlineLevel="1" x14ac:dyDescent="0.2">
      <c r="A302" s="313"/>
      <c r="B302" s="337"/>
      <c r="C302" s="338"/>
      <c r="D302" s="351"/>
      <c r="E302" s="328" t="s">
        <v>835</v>
      </c>
      <c r="F302" s="321" t="s">
        <v>728</v>
      </c>
      <c r="G302" s="322"/>
      <c r="H302" s="323"/>
      <c r="I302" s="307"/>
      <c r="J302" s="324"/>
    </row>
    <row r="303" spans="1:10" hidden="1" outlineLevel="1" x14ac:dyDescent="0.2">
      <c r="A303" s="313"/>
      <c r="B303" s="337"/>
      <c r="C303" s="338"/>
      <c r="D303" s="339"/>
      <c r="E303" s="349" t="s">
        <v>836</v>
      </c>
      <c r="F303" s="321" t="s">
        <v>728</v>
      </c>
      <c r="G303" s="322"/>
      <c r="H303" s="323"/>
      <c r="I303" s="307"/>
      <c r="J303" s="324"/>
    </row>
    <row r="304" spans="1:10" s="345" customFormat="1" hidden="1" outlineLevel="1" x14ac:dyDescent="0.2">
      <c r="A304" s="342">
        <v>294</v>
      </c>
      <c r="B304" s="343" t="s">
        <v>699</v>
      </c>
      <c r="C304" s="344" t="s">
        <v>650</v>
      </c>
      <c r="D304" s="332" t="s">
        <v>837</v>
      </c>
      <c r="E304" s="269" t="s">
        <v>838</v>
      </c>
      <c r="F304" s="329">
        <v>200</v>
      </c>
      <c r="G304" s="322">
        <v>392</v>
      </c>
      <c r="H304" s="323"/>
      <c r="I304" s="307">
        <v>400</v>
      </c>
      <c r="J304" s="324"/>
    </row>
    <row r="305" spans="1:10" s="345" customFormat="1" hidden="1" outlineLevel="1" x14ac:dyDescent="0.2">
      <c r="A305" s="342">
        <v>295</v>
      </c>
      <c r="B305" s="343" t="s">
        <v>699</v>
      </c>
      <c r="C305" s="344" t="s">
        <v>651</v>
      </c>
      <c r="D305" s="352" t="s">
        <v>839</v>
      </c>
      <c r="E305" s="269" t="s">
        <v>840</v>
      </c>
      <c r="F305" s="329">
        <v>1050</v>
      </c>
      <c r="G305" s="322">
        <f t="shared" ref="G305:G342" si="9">F305*1.1</f>
        <v>1155</v>
      </c>
      <c r="H305" s="323"/>
      <c r="I305" s="307">
        <f t="shared" si="8"/>
        <v>1155</v>
      </c>
      <c r="J305" s="324"/>
    </row>
    <row r="306" spans="1:10" s="345" customFormat="1" hidden="1" outlineLevel="1" x14ac:dyDescent="0.2">
      <c r="A306" s="342">
        <v>296</v>
      </c>
      <c r="B306" s="343" t="s">
        <v>699</v>
      </c>
      <c r="C306" s="344" t="s">
        <v>652</v>
      </c>
      <c r="D306" s="332" t="s">
        <v>841</v>
      </c>
      <c r="E306" s="269" t="s">
        <v>842</v>
      </c>
      <c r="F306" s="329">
        <v>550</v>
      </c>
      <c r="G306" s="322">
        <f t="shared" si="9"/>
        <v>605</v>
      </c>
      <c r="H306" s="323"/>
      <c r="I306" s="307">
        <f t="shared" si="8"/>
        <v>605</v>
      </c>
      <c r="J306" s="324"/>
    </row>
    <row r="307" spans="1:10" hidden="1" outlineLevel="1" x14ac:dyDescent="0.2">
      <c r="A307" s="342">
        <v>297</v>
      </c>
      <c r="B307" s="353" t="s">
        <v>843</v>
      </c>
      <c r="C307" s="268" t="s">
        <v>653</v>
      </c>
      <c r="D307" s="354" t="s">
        <v>844</v>
      </c>
      <c r="E307" s="269" t="s">
        <v>845</v>
      </c>
      <c r="F307" s="321">
        <v>150</v>
      </c>
      <c r="G307" s="322">
        <f>F307</f>
        <v>150</v>
      </c>
      <c r="H307" s="323"/>
      <c r="I307" s="307">
        <f t="shared" si="8"/>
        <v>150</v>
      </c>
      <c r="J307" s="324"/>
    </row>
    <row r="308" spans="1:10" hidden="1" outlineLevel="1" x14ac:dyDescent="0.2">
      <c r="A308" s="342">
        <v>298</v>
      </c>
      <c r="B308" s="353" t="s">
        <v>843</v>
      </c>
      <c r="C308" s="268" t="s">
        <v>654</v>
      </c>
      <c r="D308" s="354" t="s">
        <v>846</v>
      </c>
      <c r="E308" s="269" t="s">
        <v>847</v>
      </c>
      <c r="F308" s="321" t="s">
        <v>848</v>
      </c>
      <c r="G308" s="322" t="str">
        <f>F308</f>
        <v>180</v>
      </c>
      <c r="H308" s="323"/>
      <c r="I308" s="307" t="str">
        <f t="shared" si="8"/>
        <v>180</v>
      </c>
      <c r="J308" s="324"/>
    </row>
    <row r="309" spans="1:10" hidden="1" outlineLevel="1" x14ac:dyDescent="0.2">
      <c r="A309" s="342">
        <v>299</v>
      </c>
      <c r="B309" s="353" t="s">
        <v>699</v>
      </c>
      <c r="C309" s="268" t="s">
        <v>655</v>
      </c>
      <c r="D309" s="354" t="s">
        <v>849</v>
      </c>
      <c r="E309" s="269" t="s">
        <v>850</v>
      </c>
      <c r="F309" s="321">
        <v>250</v>
      </c>
      <c r="G309" s="322">
        <f t="shared" si="9"/>
        <v>275</v>
      </c>
      <c r="H309" s="323"/>
      <c r="I309" s="307">
        <f t="shared" si="8"/>
        <v>275</v>
      </c>
      <c r="J309" s="324"/>
    </row>
    <row r="310" spans="1:10" hidden="1" outlineLevel="1" x14ac:dyDescent="0.2">
      <c r="A310" s="342">
        <v>300</v>
      </c>
      <c r="B310" s="353" t="s">
        <v>699</v>
      </c>
      <c r="C310" s="326" t="s">
        <v>656</v>
      </c>
      <c r="D310" s="354" t="s">
        <v>851</v>
      </c>
      <c r="E310" s="269" t="s">
        <v>852</v>
      </c>
      <c r="F310" s="321">
        <v>150</v>
      </c>
      <c r="G310" s="322">
        <f>F310</f>
        <v>150</v>
      </c>
      <c r="H310" s="323"/>
      <c r="I310" s="307">
        <f t="shared" si="8"/>
        <v>150</v>
      </c>
      <c r="J310" s="324"/>
    </row>
    <row r="311" spans="1:10" ht="24" hidden="1" outlineLevel="1" x14ac:dyDescent="0.2">
      <c r="A311" s="342">
        <v>301</v>
      </c>
      <c r="B311" s="353" t="s">
        <v>699</v>
      </c>
      <c r="C311" s="326" t="s">
        <v>657</v>
      </c>
      <c r="D311" s="354" t="s">
        <v>853</v>
      </c>
      <c r="E311" s="269" t="s">
        <v>854</v>
      </c>
      <c r="F311" s="321">
        <v>350</v>
      </c>
      <c r="G311" s="322">
        <f>F311</f>
        <v>350</v>
      </c>
      <c r="H311" s="323"/>
      <c r="I311" s="307">
        <f t="shared" si="8"/>
        <v>350</v>
      </c>
      <c r="J311" s="324"/>
    </row>
    <row r="312" spans="1:10" hidden="1" outlineLevel="1" x14ac:dyDescent="0.2">
      <c r="A312" s="342">
        <v>302</v>
      </c>
      <c r="B312" s="353" t="s">
        <v>699</v>
      </c>
      <c r="C312" s="268" t="s">
        <v>658</v>
      </c>
      <c r="D312" s="354" t="s">
        <v>855</v>
      </c>
      <c r="E312" s="269" t="s">
        <v>856</v>
      </c>
      <c r="F312" s="321">
        <v>150</v>
      </c>
      <c r="G312" s="322">
        <f t="shared" si="9"/>
        <v>165</v>
      </c>
      <c r="H312" s="323"/>
      <c r="I312" s="307">
        <f t="shared" si="8"/>
        <v>165</v>
      </c>
      <c r="J312" s="324"/>
    </row>
    <row r="313" spans="1:10" hidden="1" outlineLevel="1" x14ac:dyDescent="0.2">
      <c r="A313" s="342">
        <v>303</v>
      </c>
      <c r="B313" s="353" t="s">
        <v>699</v>
      </c>
      <c r="C313" s="268" t="s">
        <v>659</v>
      </c>
      <c r="D313" s="354" t="s">
        <v>857</v>
      </c>
      <c r="E313" s="269" t="s">
        <v>858</v>
      </c>
      <c r="F313" s="321" t="s">
        <v>859</v>
      </c>
      <c r="G313" s="322" t="str">
        <f>F313</f>
        <v>250</v>
      </c>
      <c r="H313" s="323"/>
      <c r="I313" s="307" t="str">
        <f t="shared" si="8"/>
        <v>250</v>
      </c>
      <c r="J313" s="324"/>
    </row>
    <row r="314" spans="1:10" hidden="1" outlineLevel="1" x14ac:dyDescent="0.2">
      <c r="A314" s="342">
        <v>304</v>
      </c>
      <c r="B314" s="353" t="s">
        <v>699</v>
      </c>
      <c r="C314" s="268" t="s">
        <v>660</v>
      </c>
      <c r="D314" s="354" t="s">
        <v>860</v>
      </c>
      <c r="E314" s="269" t="s">
        <v>861</v>
      </c>
      <c r="F314" s="321">
        <v>500</v>
      </c>
      <c r="G314" s="322">
        <f>F314</f>
        <v>500</v>
      </c>
      <c r="H314" s="323"/>
      <c r="I314" s="307">
        <f t="shared" si="8"/>
        <v>500</v>
      </c>
      <c r="J314" s="324"/>
    </row>
    <row r="315" spans="1:10" hidden="1" outlineLevel="1" x14ac:dyDescent="0.2">
      <c r="A315" s="342">
        <v>305</v>
      </c>
      <c r="B315" s="353" t="s">
        <v>699</v>
      </c>
      <c r="C315" s="326" t="s">
        <v>661</v>
      </c>
      <c r="D315" s="354" t="s">
        <v>862</v>
      </c>
      <c r="E315" s="269" t="s">
        <v>863</v>
      </c>
      <c r="F315" s="321">
        <v>400</v>
      </c>
      <c r="G315" s="322">
        <f t="shared" si="9"/>
        <v>440.00000000000006</v>
      </c>
      <c r="H315" s="323"/>
      <c r="I315" s="307">
        <f t="shared" si="8"/>
        <v>440.00000000000006</v>
      </c>
      <c r="J315" s="324"/>
    </row>
    <row r="316" spans="1:10" ht="24" hidden="1" outlineLevel="1" x14ac:dyDescent="0.2">
      <c r="A316" s="342">
        <v>306</v>
      </c>
      <c r="B316" s="353" t="s">
        <v>699</v>
      </c>
      <c r="C316" s="268" t="s">
        <v>662</v>
      </c>
      <c r="D316" s="354" t="s">
        <v>864</v>
      </c>
      <c r="E316" s="269" t="s">
        <v>865</v>
      </c>
      <c r="F316" s="321" t="s">
        <v>866</v>
      </c>
      <c r="G316" s="322">
        <v>700</v>
      </c>
      <c r="H316" s="323"/>
      <c r="I316" s="307">
        <f t="shared" si="8"/>
        <v>700</v>
      </c>
      <c r="J316" s="324"/>
    </row>
    <row r="317" spans="1:10" hidden="1" outlineLevel="1" x14ac:dyDescent="0.2">
      <c r="A317" s="342">
        <v>307</v>
      </c>
      <c r="B317" s="353" t="s">
        <v>699</v>
      </c>
      <c r="C317" s="268" t="s">
        <v>663</v>
      </c>
      <c r="D317" s="355" t="s">
        <v>867</v>
      </c>
      <c r="E317" s="269" t="s">
        <v>868</v>
      </c>
      <c r="F317" s="321" t="s">
        <v>869</v>
      </c>
      <c r="G317" s="322">
        <f t="shared" si="9"/>
        <v>110.00000000000001</v>
      </c>
      <c r="H317" s="323"/>
      <c r="I317" s="307">
        <f t="shared" si="8"/>
        <v>110.00000000000001</v>
      </c>
      <c r="J317" s="324"/>
    </row>
    <row r="318" spans="1:10" hidden="1" outlineLevel="1" x14ac:dyDescent="0.2">
      <c r="A318" s="342">
        <v>308</v>
      </c>
      <c r="B318" s="353" t="s">
        <v>699</v>
      </c>
      <c r="C318" s="326" t="s">
        <v>664</v>
      </c>
      <c r="D318" s="354" t="s">
        <v>870</v>
      </c>
      <c r="E318" s="269" t="s">
        <v>871</v>
      </c>
      <c r="F318" s="321">
        <v>150</v>
      </c>
      <c r="G318" s="322">
        <f t="shared" si="9"/>
        <v>165</v>
      </c>
      <c r="H318" s="323"/>
      <c r="I318" s="307">
        <f t="shared" si="8"/>
        <v>165</v>
      </c>
      <c r="J318" s="324"/>
    </row>
    <row r="319" spans="1:10" hidden="1" outlineLevel="1" x14ac:dyDescent="0.2">
      <c r="A319" s="342">
        <v>309</v>
      </c>
      <c r="B319" s="353" t="s">
        <v>699</v>
      </c>
      <c r="C319" s="326" t="s">
        <v>665</v>
      </c>
      <c r="D319" s="354" t="s">
        <v>872</v>
      </c>
      <c r="E319" s="269" t="s">
        <v>873</v>
      </c>
      <c r="F319" s="321">
        <v>300</v>
      </c>
      <c r="G319" s="322">
        <f t="shared" si="9"/>
        <v>330</v>
      </c>
      <c r="H319" s="323"/>
      <c r="I319" s="307">
        <f t="shared" si="8"/>
        <v>330</v>
      </c>
      <c r="J319" s="324"/>
    </row>
    <row r="320" spans="1:10" hidden="1" outlineLevel="1" x14ac:dyDescent="0.2">
      <c r="A320" s="356">
        <v>9</v>
      </c>
      <c r="B320" s="357" t="s">
        <v>699</v>
      </c>
      <c r="C320" s="358" t="s">
        <v>874</v>
      </c>
      <c r="D320" s="354" t="s">
        <v>875</v>
      </c>
      <c r="E320" s="269" t="s">
        <v>876</v>
      </c>
      <c r="F320" s="321"/>
      <c r="G320" s="322"/>
      <c r="H320" s="323"/>
      <c r="I320" s="307">
        <v>143</v>
      </c>
      <c r="J320" s="324"/>
    </row>
    <row r="321" spans="1:10" hidden="1" outlineLevel="1" x14ac:dyDescent="0.2">
      <c r="A321" s="313">
        <v>310</v>
      </c>
      <c r="B321" s="357" t="s">
        <v>699</v>
      </c>
      <c r="C321" s="358" t="s">
        <v>666</v>
      </c>
      <c r="D321" s="354" t="s">
        <v>878</v>
      </c>
      <c r="E321" s="269" t="s">
        <v>879</v>
      </c>
      <c r="F321" s="359">
        <v>130</v>
      </c>
      <c r="G321" s="360">
        <f t="shared" ref="G321" si="10">F321*1.1</f>
        <v>143</v>
      </c>
      <c r="H321" s="323"/>
      <c r="I321" s="307">
        <v>143</v>
      </c>
      <c r="J321" s="324"/>
    </row>
    <row r="322" spans="1:10" ht="36" hidden="1" outlineLevel="1" x14ac:dyDescent="0.2">
      <c r="A322" s="356">
        <v>116</v>
      </c>
      <c r="B322" s="357" t="s">
        <v>699</v>
      </c>
      <c r="C322" s="358" t="s">
        <v>880</v>
      </c>
      <c r="D322" s="354" t="s">
        <v>881</v>
      </c>
      <c r="E322" s="269" t="s">
        <v>882</v>
      </c>
      <c r="F322" s="321"/>
      <c r="G322" s="322"/>
      <c r="H322" s="323"/>
      <c r="I322" s="307">
        <v>958</v>
      </c>
      <c r="J322" s="324"/>
    </row>
    <row r="323" spans="1:10" hidden="1" outlineLevel="1" x14ac:dyDescent="0.2">
      <c r="A323" s="313"/>
      <c r="B323" s="361"/>
      <c r="C323" s="362"/>
      <c r="D323" s="363"/>
      <c r="E323" s="364" t="s">
        <v>884</v>
      </c>
      <c r="F323" s="321" t="s">
        <v>728</v>
      </c>
      <c r="G323" s="322"/>
      <c r="H323" s="323"/>
      <c r="I323" s="307"/>
      <c r="J323" s="324"/>
    </row>
    <row r="324" spans="1:10" hidden="1" outlineLevel="1" x14ac:dyDescent="0.2">
      <c r="A324" s="313">
        <v>311</v>
      </c>
      <c r="B324" s="353" t="s">
        <v>699</v>
      </c>
      <c r="C324" s="326" t="s">
        <v>667</v>
      </c>
      <c r="D324" s="354" t="s">
        <v>885</v>
      </c>
      <c r="E324" s="269" t="s">
        <v>886</v>
      </c>
      <c r="F324" s="321">
        <v>400</v>
      </c>
      <c r="G324" s="322">
        <v>500</v>
      </c>
      <c r="H324" s="323"/>
      <c r="I324" s="307">
        <f t="shared" si="8"/>
        <v>500</v>
      </c>
      <c r="J324" s="324"/>
    </row>
    <row r="325" spans="1:10" hidden="1" outlineLevel="1" x14ac:dyDescent="0.2">
      <c r="A325" s="313">
        <v>312</v>
      </c>
      <c r="B325" s="353" t="s">
        <v>699</v>
      </c>
      <c r="C325" s="326" t="s">
        <v>668</v>
      </c>
      <c r="D325" s="354" t="s">
        <v>887</v>
      </c>
      <c r="E325" s="269" t="s">
        <v>888</v>
      </c>
      <c r="F325" s="321">
        <v>350</v>
      </c>
      <c r="G325" s="322">
        <v>400</v>
      </c>
      <c r="H325" s="323"/>
      <c r="I325" s="307">
        <f t="shared" si="8"/>
        <v>400</v>
      </c>
      <c r="J325" s="324"/>
    </row>
    <row r="326" spans="1:10" ht="24" hidden="1" outlineLevel="1" x14ac:dyDescent="0.2">
      <c r="A326" s="313">
        <v>313</v>
      </c>
      <c r="B326" s="353" t="s">
        <v>699</v>
      </c>
      <c r="C326" s="326" t="s">
        <v>669</v>
      </c>
      <c r="D326" s="354" t="s">
        <v>889</v>
      </c>
      <c r="E326" s="269" t="s">
        <v>890</v>
      </c>
      <c r="F326" s="321">
        <v>420</v>
      </c>
      <c r="G326" s="322">
        <f t="shared" si="9"/>
        <v>462.00000000000006</v>
      </c>
      <c r="H326" s="323"/>
      <c r="I326" s="307">
        <f t="shared" si="8"/>
        <v>462.00000000000006</v>
      </c>
      <c r="J326" s="324"/>
    </row>
    <row r="327" spans="1:10" ht="24" hidden="1" outlineLevel="1" x14ac:dyDescent="0.2">
      <c r="A327" s="313">
        <v>314</v>
      </c>
      <c r="B327" s="353" t="s">
        <v>699</v>
      </c>
      <c r="C327" s="326" t="s">
        <v>670</v>
      </c>
      <c r="D327" s="354" t="s">
        <v>891</v>
      </c>
      <c r="E327" s="269" t="s">
        <v>892</v>
      </c>
      <c r="F327" s="321">
        <v>476</v>
      </c>
      <c r="G327" s="322">
        <f t="shared" si="9"/>
        <v>523.6</v>
      </c>
      <c r="H327" s="323"/>
      <c r="I327" s="307">
        <f t="shared" si="8"/>
        <v>523.6</v>
      </c>
      <c r="J327" s="324"/>
    </row>
    <row r="328" spans="1:10" ht="24" hidden="1" outlineLevel="1" x14ac:dyDescent="0.2">
      <c r="A328" s="313">
        <v>315</v>
      </c>
      <c r="B328" s="353" t="s">
        <v>699</v>
      </c>
      <c r="C328" s="326" t="s">
        <v>671</v>
      </c>
      <c r="D328" s="354" t="s">
        <v>893</v>
      </c>
      <c r="E328" s="269" t="s">
        <v>894</v>
      </c>
      <c r="F328" s="321">
        <v>550</v>
      </c>
      <c r="G328" s="322">
        <f t="shared" si="9"/>
        <v>605</v>
      </c>
      <c r="H328" s="323"/>
      <c r="I328" s="307">
        <f t="shared" si="8"/>
        <v>605</v>
      </c>
      <c r="J328" s="324"/>
    </row>
    <row r="329" spans="1:10" hidden="1" outlineLevel="1" x14ac:dyDescent="0.2">
      <c r="A329" s="313">
        <v>316</v>
      </c>
      <c r="B329" s="353" t="s">
        <v>699</v>
      </c>
      <c r="C329" s="326" t="s">
        <v>672</v>
      </c>
      <c r="D329" s="354" t="s">
        <v>895</v>
      </c>
      <c r="E329" s="269" t="s">
        <v>896</v>
      </c>
      <c r="F329" s="321">
        <v>420</v>
      </c>
      <c r="G329" s="322">
        <f t="shared" si="9"/>
        <v>462.00000000000006</v>
      </c>
      <c r="H329" s="323"/>
      <c r="I329" s="307">
        <f t="shared" si="8"/>
        <v>462.00000000000006</v>
      </c>
      <c r="J329" s="324"/>
    </row>
    <row r="330" spans="1:10" hidden="1" outlineLevel="1" x14ac:dyDescent="0.2">
      <c r="A330" s="313">
        <v>317</v>
      </c>
      <c r="B330" s="353" t="s">
        <v>699</v>
      </c>
      <c r="C330" s="326" t="s">
        <v>673</v>
      </c>
      <c r="D330" s="354" t="s">
        <v>897</v>
      </c>
      <c r="E330" s="269" t="s">
        <v>898</v>
      </c>
      <c r="F330" s="321">
        <v>490</v>
      </c>
      <c r="G330" s="322">
        <f t="shared" si="9"/>
        <v>539</v>
      </c>
      <c r="H330" s="323"/>
      <c r="I330" s="307">
        <f t="shared" si="8"/>
        <v>539</v>
      </c>
      <c r="J330" s="324"/>
    </row>
    <row r="331" spans="1:10" ht="24" hidden="1" outlineLevel="1" x14ac:dyDescent="0.2">
      <c r="A331" s="313">
        <v>318</v>
      </c>
      <c r="B331" s="353" t="s">
        <v>699</v>
      </c>
      <c r="C331" s="326" t="s">
        <v>674</v>
      </c>
      <c r="D331" s="354" t="s">
        <v>899</v>
      </c>
      <c r="E331" s="269" t="s">
        <v>900</v>
      </c>
      <c r="F331" s="321" t="s">
        <v>901</v>
      </c>
      <c r="G331" s="322">
        <f t="shared" si="9"/>
        <v>1595.0000000000002</v>
      </c>
      <c r="H331" s="323"/>
      <c r="I331" s="307">
        <f t="shared" si="8"/>
        <v>1595.0000000000002</v>
      </c>
      <c r="J331" s="324"/>
    </row>
    <row r="332" spans="1:10" hidden="1" outlineLevel="1" x14ac:dyDescent="0.2">
      <c r="A332" s="313">
        <v>319</v>
      </c>
      <c r="B332" s="353" t="s">
        <v>699</v>
      </c>
      <c r="C332" s="326" t="s">
        <v>675</v>
      </c>
      <c r="D332" s="354" t="s">
        <v>902</v>
      </c>
      <c r="E332" s="269" t="s">
        <v>903</v>
      </c>
      <c r="F332" s="321" t="s">
        <v>334</v>
      </c>
      <c r="G332" s="322">
        <f t="shared" si="9"/>
        <v>1210</v>
      </c>
      <c r="H332" s="323"/>
      <c r="I332" s="307">
        <f t="shared" si="8"/>
        <v>1210</v>
      </c>
      <c r="J332" s="324"/>
    </row>
    <row r="333" spans="1:10" hidden="1" outlineLevel="1" x14ac:dyDescent="0.2">
      <c r="A333" s="313">
        <v>320</v>
      </c>
      <c r="B333" s="343" t="s">
        <v>904</v>
      </c>
      <c r="C333" s="326" t="s">
        <v>676</v>
      </c>
      <c r="D333" s="332" t="s">
        <v>905</v>
      </c>
      <c r="E333" s="269" t="s">
        <v>906</v>
      </c>
      <c r="F333" s="329">
        <v>700</v>
      </c>
      <c r="G333" s="322">
        <v>950</v>
      </c>
      <c r="H333" s="323"/>
      <c r="I333" s="307">
        <f t="shared" si="8"/>
        <v>950</v>
      </c>
      <c r="J333" s="324"/>
    </row>
    <row r="334" spans="1:10" hidden="1" outlineLevel="1" x14ac:dyDescent="0.2">
      <c r="A334" s="313">
        <v>321</v>
      </c>
      <c r="B334" s="353" t="s">
        <v>699</v>
      </c>
      <c r="C334" s="326" t="s">
        <v>677</v>
      </c>
      <c r="D334" s="354" t="s">
        <v>907</v>
      </c>
      <c r="E334" s="269" t="s">
        <v>908</v>
      </c>
      <c r="F334" s="321">
        <v>600</v>
      </c>
      <c r="G334" s="322">
        <f t="shared" si="9"/>
        <v>660</v>
      </c>
      <c r="H334" s="323"/>
      <c r="I334" s="307">
        <f t="shared" si="8"/>
        <v>660</v>
      </c>
      <c r="J334" s="324"/>
    </row>
    <row r="335" spans="1:10" hidden="1" outlineLevel="1" x14ac:dyDescent="0.2">
      <c r="A335" s="313"/>
      <c r="B335" s="353"/>
      <c r="C335" s="326"/>
      <c r="D335" s="357"/>
      <c r="E335" s="365" t="s">
        <v>909</v>
      </c>
      <c r="F335" s="321" t="s">
        <v>728</v>
      </c>
      <c r="G335" s="322"/>
      <c r="H335" s="323"/>
      <c r="I335" s="307"/>
      <c r="J335" s="324"/>
    </row>
    <row r="336" spans="1:10" hidden="1" outlineLevel="1" x14ac:dyDescent="0.2">
      <c r="A336" s="313">
        <v>322</v>
      </c>
      <c r="B336" s="353" t="s">
        <v>699</v>
      </c>
      <c r="C336" s="346" t="s">
        <v>678</v>
      </c>
      <c r="D336" s="366" t="s">
        <v>910</v>
      </c>
      <c r="E336" s="269" t="s">
        <v>911</v>
      </c>
      <c r="F336" s="321" t="s">
        <v>912</v>
      </c>
      <c r="G336" s="322" t="str">
        <f>F336</f>
        <v>53</v>
      </c>
      <c r="H336" s="323"/>
      <c r="I336" s="307" t="str">
        <f t="shared" si="8"/>
        <v>53</v>
      </c>
      <c r="J336" s="324"/>
    </row>
    <row r="337" spans="1:10" hidden="1" outlineLevel="1" x14ac:dyDescent="0.2">
      <c r="A337" s="313">
        <v>323</v>
      </c>
      <c r="B337" s="353" t="s">
        <v>699</v>
      </c>
      <c r="C337" s="346" t="s">
        <v>679</v>
      </c>
      <c r="D337" s="366" t="s">
        <v>913</v>
      </c>
      <c r="E337" s="269" t="s">
        <v>914</v>
      </c>
      <c r="F337" s="321" t="s">
        <v>848</v>
      </c>
      <c r="G337" s="322">
        <f>F337*1.1</f>
        <v>198.00000000000003</v>
      </c>
      <c r="H337" s="323"/>
      <c r="I337" s="307">
        <f t="shared" si="8"/>
        <v>198.00000000000003</v>
      </c>
      <c r="J337" s="324"/>
    </row>
    <row r="338" spans="1:10" hidden="1" outlineLevel="1" x14ac:dyDescent="0.2">
      <c r="A338" s="313">
        <v>324</v>
      </c>
      <c r="B338" s="353" t="s">
        <v>699</v>
      </c>
      <c r="C338" s="346" t="s">
        <v>680</v>
      </c>
      <c r="D338" s="366" t="s">
        <v>915</v>
      </c>
      <c r="E338" s="269" t="s">
        <v>916</v>
      </c>
      <c r="F338" s="321" t="s">
        <v>917</v>
      </c>
      <c r="G338" s="322" t="str">
        <f>F338</f>
        <v>875</v>
      </c>
      <c r="H338" s="323"/>
      <c r="I338" s="307" t="str">
        <f t="shared" si="8"/>
        <v>875</v>
      </c>
      <c r="J338" s="324"/>
    </row>
    <row r="339" spans="1:10" hidden="1" outlineLevel="1" x14ac:dyDescent="0.2">
      <c r="A339" s="313">
        <v>325</v>
      </c>
      <c r="B339" s="353" t="s">
        <v>699</v>
      </c>
      <c r="C339" s="346" t="s">
        <v>681</v>
      </c>
      <c r="D339" s="366" t="s">
        <v>918</v>
      </c>
      <c r="E339" s="269" t="s">
        <v>919</v>
      </c>
      <c r="F339" s="321" t="s">
        <v>920</v>
      </c>
      <c r="G339" s="322" t="str">
        <f>F339</f>
        <v>145</v>
      </c>
      <c r="H339" s="323"/>
      <c r="I339" s="307" t="str">
        <f t="shared" si="8"/>
        <v>145</v>
      </c>
      <c r="J339" s="324"/>
    </row>
    <row r="340" spans="1:10" hidden="1" outlineLevel="1" x14ac:dyDescent="0.2">
      <c r="A340" s="313"/>
      <c r="B340" s="361"/>
      <c r="C340" s="338"/>
      <c r="D340" s="367"/>
      <c r="E340" s="368" t="s">
        <v>921</v>
      </c>
      <c r="F340" s="321" t="s">
        <v>728</v>
      </c>
      <c r="G340" s="322"/>
      <c r="H340" s="323"/>
      <c r="I340" s="307"/>
      <c r="J340" s="324"/>
    </row>
    <row r="341" spans="1:10" hidden="1" outlineLevel="1" x14ac:dyDescent="0.2">
      <c r="A341" s="313">
        <v>326</v>
      </c>
      <c r="B341" s="353" t="s">
        <v>699</v>
      </c>
      <c r="C341" s="326" t="s">
        <v>682</v>
      </c>
      <c r="D341" s="332" t="s">
        <v>922</v>
      </c>
      <c r="E341" s="269" t="s">
        <v>923</v>
      </c>
      <c r="F341" s="321">
        <v>204</v>
      </c>
      <c r="G341" s="322">
        <v>225</v>
      </c>
      <c r="H341" s="323"/>
      <c r="I341" s="307">
        <f t="shared" si="8"/>
        <v>225</v>
      </c>
      <c r="J341" s="324"/>
    </row>
    <row r="342" spans="1:10" hidden="1" outlineLevel="1" x14ac:dyDescent="0.2">
      <c r="A342" s="313">
        <v>327</v>
      </c>
      <c r="B342" s="353" t="s">
        <v>699</v>
      </c>
      <c r="C342" s="326" t="s">
        <v>683</v>
      </c>
      <c r="D342" s="332" t="s">
        <v>924</v>
      </c>
      <c r="E342" s="269" t="s">
        <v>925</v>
      </c>
      <c r="F342" s="321">
        <v>70</v>
      </c>
      <c r="G342" s="322">
        <f t="shared" si="9"/>
        <v>77</v>
      </c>
      <c r="H342" s="323"/>
      <c r="I342" s="307">
        <f t="shared" si="8"/>
        <v>77</v>
      </c>
      <c r="J342" s="324"/>
    </row>
    <row r="343" spans="1:10" ht="24.75" hidden="1" outlineLevel="1" thickBot="1" x14ac:dyDescent="0.25">
      <c r="A343" s="313">
        <v>328</v>
      </c>
      <c r="B343" s="369" t="s">
        <v>699</v>
      </c>
      <c r="C343" s="370" t="s">
        <v>684</v>
      </c>
      <c r="D343" s="371" t="s">
        <v>926</v>
      </c>
      <c r="E343" s="372" t="s">
        <v>927</v>
      </c>
      <c r="F343" s="373"/>
      <c r="G343" s="322"/>
      <c r="H343" s="323"/>
      <c r="I343" s="307">
        <v>275</v>
      </c>
      <c r="J343" s="324"/>
    </row>
    <row r="344" spans="1:10" collapsed="1" x14ac:dyDescent="0.2">
      <c r="A344" s="313">
        <v>329</v>
      </c>
      <c r="B344" s="374"/>
      <c r="C344" s="326">
        <v>38</v>
      </c>
      <c r="D344" s="375"/>
      <c r="E344" s="269" t="s">
        <v>312</v>
      </c>
      <c r="F344" s="376"/>
      <c r="G344" s="270">
        <v>13.48</v>
      </c>
      <c r="H344" s="311"/>
      <c r="I344" s="307">
        <f>ROUND(13.48,0)</f>
        <v>13</v>
      </c>
      <c r="J344" s="312"/>
    </row>
    <row r="345" spans="1:10" x14ac:dyDescent="0.2">
      <c r="A345" s="313">
        <v>330</v>
      </c>
      <c r="B345" s="374"/>
      <c r="C345" s="326">
        <v>34</v>
      </c>
      <c r="D345" s="375"/>
      <c r="E345" s="269" t="s">
        <v>313</v>
      </c>
      <c r="F345" s="376"/>
      <c r="G345" s="270">
        <v>62.21</v>
      </c>
      <c r="H345" s="311"/>
      <c r="I345" s="307">
        <v>62</v>
      </c>
      <c r="J345" s="312"/>
    </row>
    <row r="346" spans="1:10" x14ac:dyDescent="0.2">
      <c r="A346" s="313">
        <v>331</v>
      </c>
      <c r="B346" s="374"/>
      <c r="C346" s="326">
        <v>35</v>
      </c>
      <c r="D346" s="375"/>
      <c r="E346" s="269" t="s">
        <v>314</v>
      </c>
      <c r="F346" s="376"/>
      <c r="G346" s="270">
        <v>3.89</v>
      </c>
      <c r="H346" s="311"/>
      <c r="I346" s="307">
        <v>4</v>
      </c>
      <c r="J346" s="312"/>
    </row>
    <row r="347" spans="1:10" x14ac:dyDescent="0.2">
      <c r="A347" s="313">
        <v>332</v>
      </c>
      <c r="B347" s="374"/>
      <c r="C347" s="326">
        <v>36</v>
      </c>
      <c r="D347" s="375"/>
      <c r="E347" s="269" t="s">
        <v>315</v>
      </c>
      <c r="F347" s="376"/>
      <c r="G347" s="270">
        <v>6.87</v>
      </c>
      <c r="H347" s="311"/>
      <c r="I347" s="307">
        <v>7</v>
      </c>
      <c r="J347" s="312"/>
    </row>
    <row r="348" spans="1:10" ht="12.75" thickBot="1" x14ac:dyDescent="0.25">
      <c r="A348" s="377">
        <v>333</v>
      </c>
      <c r="B348" s="378"/>
      <c r="C348" s="379">
        <v>37</v>
      </c>
      <c r="D348" s="380"/>
      <c r="E348" s="381" t="s">
        <v>316</v>
      </c>
      <c r="F348" s="382"/>
      <c r="G348" s="383">
        <v>1.61</v>
      </c>
      <c r="H348" s="384"/>
      <c r="I348" s="385">
        <v>2</v>
      </c>
      <c r="J348" s="312"/>
    </row>
    <row r="350" spans="1:10" x14ac:dyDescent="0.2">
      <c r="C350" s="236" t="s">
        <v>1158</v>
      </c>
    </row>
  </sheetData>
  <mergeCells count="10">
    <mergeCell ref="C7:I7"/>
    <mergeCell ref="C8:I8"/>
    <mergeCell ref="D9:E9"/>
    <mergeCell ref="E234:F234"/>
    <mergeCell ref="E1:J1"/>
    <mergeCell ref="H2:J2"/>
    <mergeCell ref="E3:I3"/>
    <mergeCell ref="E4:J4"/>
    <mergeCell ref="E5:J5"/>
    <mergeCell ref="C6:M6"/>
  </mergeCells>
  <conditionalFormatting sqref="C320:C322">
    <cfRule type="duplicateValues" dxfId="2" priority="3"/>
  </conditionalFormatting>
  <conditionalFormatting sqref="C321">
    <cfRule type="duplicateValues" dxfId="1" priority="2"/>
  </conditionalFormatting>
  <conditionalFormatting sqref="C320:C322">
    <cfRule type="duplicateValues" dxfId="0" priority="1"/>
  </conditionalFormatting>
  <pageMargins left="0.70866141732283472" right="0.31496062992125984" top="0.35433070866141736" bottom="0.35433070866141736" header="0" footer="0"/>
  <pageSetup paperSize="9" scale="96" fitToHeight="0" orientation="portrait" r:id="rId1"/>
  <rowBreaks count="2" manualBreakCount="2">
    <brk id="69" max="8" man="1"/>
    <brk id="1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Лист1</vt:lpstr>
      <vt:lpstr>Лист2</vt:lpstr>
      <vt:lpstr>Лист3</vt:lpstr>
      <vt:lpstr>Увеличение 28.05.2018</vt:lpstr>
      <vt:lpstr>Для касс от 28.05.18</vt:lpstr>
      <vt:lpstr>Приказ</vt:lpstr>
      <vt:lpstr>Лист5</vt:lpstr>
      <vt:lpstr>Лист3!Область_печати</vt:lpstr>
      <vt:lpstr>Лист5!Область_печати</vt:lpstr>
      <vt:lpstr>'Увеличение 28.05.2018'!Область_печати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Даурская Диана</cp:lastModifiedBy>
  <cp:lastPrinted>2018-06-06T10:26:48Z</cp:lastPrinted>
  <dcterms:created xsi:type="dcterms:W3CDTF">2018-04-09T08:58:33Z</dcterms:created>
  <dcterms:modified xsi:type="dcterms:W3CDTF">2019-05-23T09:28:33Z</dcterms:modified>
</cp:coreProperties>
</file>