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Утверждаю" sheetId="1" r:id="rId1"/>
    <sheet name="Приложение  к ПГВ" sheetId="2" r:id="rId2"/>
  </sheets>
  <calcPr calcId="125725"/>
</workbook>
</file>

<file path=xl/calcChain.xml><?xml version="1.0" encoding="utf-8"?>
<calcChain xmlns="http://schemas.openxmlformats.org/spreadsheetml/2006/main">
  <c r="E326" i="2"/>
  <c r="G326" s="1"/>
  <c r="E325"/>
  <c r="G325" s="1"/>
  <c r="E324"/>
  <c r="G324" s="1"/>
  <c r="E323"/>
  <c r="G323" s="1"/>
  <c r="G322"/>
  <c r="E322"/>
  <c r="E321"/>
  <c r="G321" s="1"/>
  <c r="E320"/>
  <c r="G320" s="1"/>
  <c r="E319"/>
  <c r="G319" s="1"/>
  <c r="G318"/>
  <c r="E318"/>
  <c r="E317"/>
  <c r="G317" s="1"/>
  <c r="E316"/>
  <c r="G316" s="1"/>
  <c r="E315"/>
  <c r="G315" s="1"/>
  <c r="E314"/>
  <c r="G314" s="1"/>
  <c r="E313"/>
  <c r="G313" s="1"/>
  <c r="E312"/>
  <c r="G312" s="1"/>
  <c r="E311"/>
  <c r="G311" s="1"/>
  <c r="E310"/>
  <c r="G310" s="1"/>
  <c r="E309"/>
  <c r="G309" s="1"/>
  <c r="E308"/>
  <c r="G308" s="1"/>
  <c r="E307"/>
  <c r="G307" s="1"/>
  <c r="E306"/>
  <c r="G306" s="1"/>
  <c r="E305"/>
  <c r="G305" s="1"/>
  <c r="E304"/>
  <c r="G304" s="1"/>
  <c r="E303"/>
  <c r="G303" s="1"/>
  <c r="E302"/>
  <c r="G302" s="1"/>
  <c r="E301"/>
  <c r="G301" s="1"/>
  <c r="E300"/>
  <c r="G300" s="1"/>
  <c r="E299"/>
  <c r="G299" s="1"/>
  <c r="E298"/>
  <c r="G298" s="1"/>
  <c r="E297"/>
  <c r="G297" s="1"/>
  <c r="E296"/>
  <c r="G296" s="1"/>
  <c r="E295"/>
  <c r="G295" s="1"/>
  <c r="E294"/>
  <c r="G294" s="1"/>
  <c r="E293"/>
  <c r="G293" s="1"/>
  <c r="E292"/>
  <c r="G292" s="1"/>
  <c r="E291"/>
  <c r="G291" s="1"/>
  <c r="E290"/>
  <c r="G290" s="1"/>
  <c r="E289"/>
  <c r="G289" s="1"/>
  <c r="E288"/>
  <c r="G288" s="1"/>
  <c r="E287"/>
  <c r="G287" s="1"/>
  <c r="E286"/>
  <c r="G286" s="1"/>
  <c r="E285"/>
  <c r="G285" s="1"/>
  <c r="E284"/>
  <c r="G284" s="1"/>
  <c r="E283"/>
  <c r="G283" s="1"/>
  <c r="E282"/>
  <c r="G282" s="1"/>
  <c r="E281"/>
  <c r="G281" s="1"/>
  <c r="E280"/>
  <c r="G280" s="1"/>
  <c r="E279"/>
  <c r="G279" s="1"/>
  <c r="E278"/>
  <c r="G278" s="1"/>
  <c r="E277"/>
  <c r="G277" s="1"/>
  <c r="E276"/>
  <c r="G276" s="1"/>
  <c r="E275"/>
  <c r="G275" s="1"/>
  <c r="E274"/>
  <c r="G274" s="1"/>
  <c r="E273"/>
  <c r="G273" s="1"/>
  <c r="E272"/>
  <c r="G272" s="1"/>
  <c r="E271"/>
  <c r="G271" s="1"/>
  <c r="E270"/>
  <c r="G270" s="1"/>
  <c r="E269"/>
  <c r="G269" s="1"/>
  <c r="E267"/>
  <c r="G267" s="1"/>
  <c r="E266"/>
  <c r="G266" s="1"/>
  <c r="E265"/>
  <c r="E264"/>
  <c r="G264" s="1"/>
  <c r="E263"/>
  <c r="G263" s="1"/>
  <c r="G262"/>
  <c r="E262"/>
  <c r="E261"/>
  <c r="G261" s="1"/>
  <c r="E260"/>
  <c r="G260" s="1"/>
  <c r="E259"/>
  <c r="G259" s="1"/>
  <c r="F258"/>
  <c r="E258"/>
  <c r="G258" s="1"/>
  <c r="F257"/>
  <c r="E257"/>
  <c r="G257" s="1"/>
  <c r="F256"/>
  <c r="E256"/>
  <c r="F255"/>
  <c r="E255"/>
  <c r="F254"/>
  <c r="E254"/>
  <c r="G254" s="1"/>
  <c r="F253"/>
  <c r="G253" s="1"/>
  <c r="E253"/>
  <c r="F252"/>
  <c r="E252"/>
  <c r="F251"/>
  <c r="E251"/>
  <c r="G250"/>
  <c r="F250"/>
  <c r="E250"/>
  <c r="F249"/>
  <c r="E249"/>
  <c r="G249" s="1"/>
  <c r="F248"/>
  <c r="E248"/>
  <c r="F247"/>
  <c r="E247"/>
  <c r="F246"/>
  <c r="E246"/>
  <c r="G246" s="1"/>
  <c r="F245"/>
  <c r="E245"/>
  <c r="G245" s="1"/>
  <c r="F244"/>
  <c r="E244"/>
  <c r="F243"/>
  <c r="E243"/>
  <c r="F242"/>
  <c r="E242"/>
  <c r="G242" s="1"/>
  <c r="F241"/>
  <c r="E241"/>
  <c r="G241" s="1"/>
  <c r="F240"/>
  <c r="E240"/>
  <c r="F239"/>
  <c r="E239"/>
  <c r="F238"/>
  <c r="E238"/>
  <c r="G238" s="1"/>
  <c r="E237"/>
  <c r="G237" s="1"/>
  <c r="F236"/>
  <c r="E236"/>
  <c r="G236" s="1"/>
  <c r="F235"/>
  <c r="G235" s="1"/>
  <c r="E235"/>
  <c r="G234"/>
  <c r="F234"/>
  <c r="E234"/>
  <c r="E233"/>
  <c r="G233" s="1"/>
  <c r="G232"/>
  <c r="E232"/>
  <c r="E231"/>
  <c r="G231" s="1"/>
  <c r="E230"/>
  <c r="G230" s="1"/>
  <c r="E229"/>
  <c r="G229" s="1"/>
  <c r="E228"/>
  <c r="G228" s="1"/>
  <c r="E227"/>
  <c r="G227" s="1"/>
  <c r="G226"/>
  <c r="E226"/>
  <c r="E225"/>
  <c r="G225" s="1"/>
  <c r="E224"/>
  <c r="G224" s="1"/>
  <c r="E223"/>
  <c r="G223" s="1"/>
  <c r="E222"/>
  <c r="G222" s="1"/>
  <c r="E221"/>
  <c r="G221" s="1"/>
  <c r="G220"/>
  <c r="E220"/>
  <c r="E219"/>
  <c r="G219" s="1"/>
  <c r="E218"/>
  <c r="G218" s="1"/>
  <c r="E217"/>
  <c r="G217" s="1"/>
  <c r="G216"/>
  <c r="E216"/>
  <c r="E215"/>
  <c r="G215" s="1"/>
  <c r="E214"/>
  <c r="G214" s="1"/>
  <c r="E213"/>
  <c r="G213" s="1"/>
  <c r="E212"/>
  <c r="G212" s="1"/>
  <c r="E211"/>
  <c r="G211" s="1"/>
  <c r="G210"/>
  <c r="E210"/>
  <c r="E209"/>
  <c r="G209" s="1"/>
  <c r="E208"/>
  <c r="G208" s="1"/>
  <c r="E207"/>
  <c r="G207" s="1"/>
  <c r="E206"/>
  <c r="G206" s="1"/>
  <c r="F205"/>
  <c r="E205"/>
  <c r="F204"/>
  <c r="E204"/>
  <c r="G204" s="1"/>
  <c r="E203"/>
  <c r="G203" s="1"/>
  <c r="E202"/>
  <c r="G202" s="1"/>
  <c r="G201"/>
  <c r="E201"/>
  <c r="E200"/>
  <c r="G200" s="1"/>
  <c r="E199"/>
  <c r="G199" s="1"/>
  <c r="E198"/>
  <c r="G198" s="1"/>
  <c r="E197"/>
  <c r="G197" s="1"/>
  <c r="E196"/>
  <c r="G196" s="1"/>
  <c r="G195"/>
  <c r="E195"/>
  <c r="E194"/>
  <c r="G194" s="1"/>
  <c r="E192"/>
  <c r="G192" s="1"/>
  <c r="E191"/>
  <c r="G191" s="1"/>
  <c r="E190"/>
  <c r="G190" s="1"/>
  <c r="E189"/>
  <c r="G189" s="1"/>
  <c r="G188"/>
  <c r="E188"/>
  <c r="E187"/>
  <c r="G187" s="1"/>
  <c r="E186"/>
  <c r="G186" s="1"/>
  <c r="E185"/>
  <c r="G185" s="1"/>
  <c r="F184"/>
  <c r="E184"/>
  <c r="G184" s="1"/>
  <c r="F183"/>
  <c r="E183"/>
  <c r="G183" s="1"/>
  <c r="F182"/>
  <c r="E182"/>
  <c r="F181"/>
  <c r="E181"/>
  <c r="F180"/>
  <c r="E180"/>
  <c r="G180" s="1"/>
  <c r="F179"/>
  <c r="G179" s="1"/>
  <c r="E179"/>
  <c r="F178"/>
  <c r="E178"/>
  <c r="F177"/>
  <c r="E177"/>
  <c r="G176"/>
  <c r="F176"/>
  <c r="E176"/>
  <c r="F175"/>
  <c r="E175"/>
  <c r="G175" s="1"/>
  <c r="F174"/>
  <c r="E174"/>
  <c r="F173"/>
  <c r="E173"/>
  <c r="F172"/>
  <c r="E172"/>
  <c r="G172" s="1"/>
  <c r="F171"/>
  <c r="E171"/>
  <c r="G171" s="1"/>
  <c r="F170"/>
  <c r="E170"/>
  <c r="F169"/>
  <c r="E169"/>
  <c r="F168"/>
  <c r="E168"/>
  <c r="G168" s="1"/>
  <c r="F167"/>
  <c r="E167"/>
  <c r="G167" s="1"/>
  <c r="F166"/>
  <c r="E166"/>
  <c r="F165"/>
  <c r="E165"/>
  <c r="F164"/>
  <c r="E164"/>
  <c r="G164" s="1"/>
  <c r="F163"/>
  <c r="G163" s="1"/>
  <c r="E163"/>
  <c r="F162"/>
  <c r="E162"/>
  <c r="F161"/>
  <c r="E161"/>
  <c r="G160"/>
  <c r="F160"/>
  <c r="E160"/>
  <c r="F159"/>
  <c r="E159"/>
  <c r="G159" s="1"/>
  <c r="F158"/>
  <c r="E158"/>
  <c r="F157"/>
  <c r="E157"/>
  <c r="F156"/>
  <c r="E156"/>
  <c r="G156" s="1"/>
  <c r="F155"/>
  <c r="E155"/>
  <c r="G155" s="1"/>
  <c r="E154"/>
  <c r="G154" s="1"/>
  <c r="E153"/>
  <c r="G153" s="1"/>
  <c r="E152"/>
  <c r="G152" s="1"/>
  <c r="F151"/>
  <c r="E151"/>
  <c r="G151" s="1"/>
  <c r="F150"/>
  <c r="E150"/>
  <c r="G150" s="1"/>
  <c r="F149"/>
  <c r="E149"/>
  <c r="F148"/>
  <c r="E148"/>
  <c r="F147"/>
  <c r="E147"/>
  <c r="G147" s="1"/>
  <c r="F146"/>
  <c r="G146" s="1"/>
  <c r="E146"/>
  <c r="E145"/>
  <c r="G145" s="1"/>
  <c r="F144"/>
  <c r="G144" s="1"/>
  <c r="E144"/>
  <c r="G143"/>
  <c r="F143"/>
  <c r="E143"/>
  <c r="F142"/>
  <c r="E142"/>
  <c r="G142" s="1"/>
  <c r="F141"/>
  <c r="E141"/>
  <c r="F140"/>
  <c r="E140"/>
  <c r="G140" s="1"/>
  <c r="F139"/>
  <c r="E139"/>
  <c r="G139" s="1"/>
  <c r="F138"/>
  <c r="E138"/>
  <c r="F137"/>
  <c r="E137"/>
  <c r="G137" s="1"/>
  <c r="F136"/>
  <c r="E136"/>
  <c r="G136" s="1"/>
  <c r="F135"/>
  <c r="E135"/>
  <c r="G135" s="1"/>
  <c r="F134"/>
  <c r="E134"/>
  <c r="G134" s="1"/>
  <c r="F133"/>
  <c r="E133"/>
  <c r="F132"/>
  <c r="E132"/>
  <c r="G132" s="1"/>
  <c r="F131"/>
  <c r="E131"/>
  <c r="G131" s="1"/>
  <c r="F130"/>
  <c r="E130"/>
  <c r="F129"/>
  <c r="E129"/>
  <c r="G129" s="1"/>
  <c r="F128"/>
  <c r="G128" s="1"/>
  <c r="E128"/>
  <c r="G127"/>
  <c r="F127"/>
  <c r="E127"/>
  <c r="F126"/>
  <c r="E126"/>
  <c r="G126" s="1"/>
  <c r="F125"/>
  <c r="E125"/>
  <c r="F124"/>
  <c r="E124"/>
  <c r="G124" s="1"/>
  <c r="F123"/>
  <c r="E123"/>
  <c r="G123" s="1"/>
  <c r="F122"/>
  <c r="E122"/>
  <c r="F121"/>
  <c r="E121"/>
  <c r="G121" s="1"/>
  <c r="F120"/>
  <c r="E120"/>
  <c r="G120" s="1"/>
  <c r="F119"/>
  <c r="E119"/>
  <c r="G119" s="1"/>
  <c r="F118"/>
  <c r="E118"/>
  <c r="G118" s="1"/>
  <c r="F117"/>
  <c r="E117"/>
  <c r="F116"/>
  <c r="E116"/>
  <c r="G116" s="1"/>
  <c r="F115"/>
  <c r="E115"/>
  <c r="G115" s="1"/>
  <c r="F114"/>
  <c r="E114"/>
  <c r="F113"/>
  <c r="E113"/>
  <c r="G113" s="1"/>
  <c r="F112"/>
  <c r="G112" s="1"/>
  <c r="E112"/>
  <c r="G111"/>
  <c r="F111"/>
  <c r="E111"/>
  <c r="F110"/>
  <c r="E110"/>
  <c r="G110" s="1"/>
  <c r="F109"/>
  <c r="E109"/>
  <c r="F108"/>
  <c r="E108"/>
  <c r="G108" s="1"/>
  <c r="F107"/>
  <c r="E107"/>
  <c r="G107" s="1"/>
  <c r="F106"/>
  <c r="E106"/>
  <c r="F105"/>
  <c r="E105"/>
  <c r="G105" s="1"/>
  <c r="F104"/>
  <c r="E104"/>
  <c r="G104" s="1"/>
  <c r="F103"/>
  <c r="E103"/>
  <c r="G103" s="1"/>
  <c r="F102"/>
  <c r="E102"/>
  <c r="G102" s="1"/>
  <c r="F101"/>
  <c r="E101"/>
  <c r="F100"/>
  <c r="E100"/>
  <c r="G100" s="1"/>
  <c r="E98"/>
  <c r="G98" s="1"/>
  <c r="E97"/>
  <c r="G97" s="1"/>
  <c r="G96"/>
  <c r="E96"/>
  <c r="F95"/>
  <c r="E95"/>
  <c r="G94"/>
  <c r="F94"/>
  <c r="E94"/>
  <c r="F93"/>
  <c r="G93" s="1"/>
  <c r="E93"/>
  <c r="F92"/>
  <c r="E92"/>
  <c r="F91"/>
  <c r="E91"/>
  <c r="F90"/>
  <c r="E90"/>
  <c r="F89"/>
  <c r="E89"/>
  <c r="F88"/>
  <c r="E88"/>
  <c r="F87"/>
  <c r="E87"/>
  <c r="F86"/>
  <c r="E86"/>
  <c r="G86" s="1"/>
  <c r="F85"/>
  <c r="E85"/>
  <c r="G85" s="1"/>
  <c r="F84"/>
  <c r="E84"/>
  <c r="E83"/>
  <c r="G83" s="1"/>
  <c r="E82"/>
  <c r="G82" s="1"/>
  <c r="E81"/>
  <c r="G81" s="1"/>
  <c r="E80"/>
  <c r="G80" s="1"/>
  <c r="E79"/>
  <c r="G79" s="1"/>
  <c r="E78"/>
  <c r="G78" s="1"/>
  <c r="E77"/>
  <c r="G77" s="1"/>
  <c r="E76"/>
  <c r="G76" s="1"/>
  <c r="E75"/>
  <c r="G75" s="1"/>
  <c r="E74"/>
  <c r="G74" s="1"/>
  <c r="E73"/>
  <c r="G73" s="1"/>
  <c r="E70"/>
  <c r="G70" s="1"/>
  <c r="E69"/>
  <c r="G69" s="1"/>
  <c r="E68"/>
  <c r="G68" s="1"/>
  <c r="E67"/>
  <c r="G67" s="1"/>
  <c r="G66"/>
  <c r="E66"/>
  <c r="E65"/>
  <c r="G65" s="1"/>
  <c r="E64"/>
  <c r="G64" s="1"/>
  <c r="E63"/>
  <c r="G63" s="1"/>
  <c r="G62"/>
  <c r="E62"/>
  <c r="F61"/>
  <c r="E61"/>
  <c r="F60"/>
  <c r="E60"/>
  <c r="G60" s="1"/>
  <c r="F59"/>
  <c r="E59"/>
  <c r="G59" s="1"/>
  <c r="F58"/>
  <c r="E58"/>
  <c r="F57"/>
  <c r="E57"/>
  <c r="F56"/>
  <c r="E56"/>
  <c r="G56" s="1"/>
  <c r="F55"/>
  <c r="G55" s="1"/>
  <c r="E55"/>
  <c r="E54"/>
  <c r="G54" s="1"/>
  <c r="F53"/>
  <c r="G53" s="1"/>
  <c r="E53"/>
  <c r="G52"/>
  <c r="F52"/>
  <c r="E52"/>
  <c r="F51"/>
  <c r="E51"/>
  <c r="G51" s="1"/>
  <c r="F50"/>
  <c r="E50"/>
  <c r="F49"/>
  <c r="E49"/>
  <c r="G49" s="1"/>
  <c r="F48"/>
  <c r="E48"/>
  <c r="G48" s="1"/>
  <c r="F47"/>
  <c r="E47"/>
  <c r="E46"/>
  <c r="G46" s="1"/>
  <c r="G45"/>
  <c r="E45"/>
  <c r="G44"/>
  <c r="E44"/>
  <c r="G43"/>
  <c r="E43"/>
  <c r="G42"/>
  <c r="E42"/>
  <c r="G41"/>
  <c r="E41"/>
  <c r="G40"/>
  <c r="E40"/>
  <c r="G39"/>
  <c r="E39"/>
  <c r="G38"/>
  <c r="E38"/>
  <c r="G37"/>
  <c r="E37"/>
  <c r="G36"/>
  <c r="E36"/>
  <c r="G35"/>
  <c r="E35"/>
  <c r="G34"/>
  <c r="E34"/>
  <c r="G33"/>
  <c r="E33"/>
  <c r="G32"/>
  <c r="E32"/>
  <c r="G31"/>
  <c r="E31"/>
  <c r="G30"/>
  <c r="E30"/>
  <c r="G29"/>
  <c r="E29"/>
  <c r="G28"/>
  <c r="E28"/>
  <c r="F27"/>
  <c r="E27"/>
  <c r="G27" s="1"/>
  <c r="E26"/>
  <c r="G26" s="1"/>
  <c r="F25"/>
  <c r="E25"/>
  <c r="G25" s="1"/>
  <c r="E24"/>
  <c r="G24" s="1"/>
  <c r="E23"/>
  <c r="G23" s="1"/>
  <c r="E22"/>
  <c r="E21"/>
  <c r="G21" s="1"/>
  <c r="E20"/>
  <c r="G20" s="1"/>
  <c r="G19"/>
  <c r="E19"/>
  <c r="E18"/>
  <c r="G18" s="1"/>
  <c r="E17"/>
  <c r="G17" s="1"/>
  <c r="E16"/>
  <c r="G16" s="1"/>
  <c r="G15"/>
  <c r="E15"/>
  <c r="E14"/>
  <c r="G14" s="1"/>
  <c r="E13"/>
  <c r="G13" s="1"/>
  <c r="E12"/>
  <c r="G12" s="1"/>
  <c r="G326" i="1"/>
  <c r="E326"/>
  <c r="E325"/>
  <c r="G325" s="1"/>
  <c r="E324"/>
  <c r="G324" s="1"/>
  <c r="E323"/>
  <c r="G323" s="1"/>
  <c r="E322"/>
  <c r="G322" s="1"/>
  <c r="G321"/>
  <c r="E321"/>
  <c r="E320"/>
  <c r="G320" s="1"/>
  <c r="G319"/>
  <c r="E319"/>
  <c r="E318"/>
  <c r="G318" s="1"/>
  <c r="G317"/>
  <c r="E317"/>
  <c r="E316"/>
  <c r="G316" s="1"/>
  <c r="G315"/>
  <c r="E315"/>
  <c r="E314"/>
  <c r="G314" s="1"/>
  <c r="G313"/>
  <c r="E313"/>
  <c r="E312"/>
  <c r="G312" s="1"/>
  <c r="G311"/>
  <c r="E311"/>
  <c r="E310"/>
  <c r="G310" s="1"/>
  <c r="G309"/>
  <c r="E309"/>
  <c r="E308"/>
  <c r="G308" s="1"/>
  <c r="G307"/>
  <c r="E307"/>
  <c r="E306"/>
  <c r="G306" s="1"/>
  <c r="G305"/>
  <c r="E305"/>
  <c r="E304"/>
  <c r="G304" s="1"/>
  <c r="G303"/>
  <c r="E303"/>
  <c r="E302"/>
  <c r="G302" s="1"/>
  <c r="G301"/>
  <c r="E301"/>
  <c r="E300"/>
  <c r="G300" s="1"/>
  <c r="G299"/>
  <c r="E299"/>
  <c r="E298"/>
  <c r="G298" s="1"/>
  <c r="G297"/>
  <c r="E297"/>
  <c r="E296"/>
  <c r="G296" s="1"/>
  <c r="G295"/>
  <c r="E295"/>
  <c r="E294"/>
  <c r="G294" s="1"/>
  <c r="G293"/>
  <c r="E293"/>
  <c r="E292"/>
  <c r="G292" s="1"/>
  <c r="G291"/>
  <c r="E291"/>
  <c r="E290"/>
  <c r="G290" s="1"/>
  <c r="G289"/>
  <c r="E289"/>
  <c r="E288"/>
  <c r="G288" s="1"/>
  <c r="G287"/>
  <c r="E287"/>
  <c r="E286"/>
  <c r="G286" s="1"/>
  <c r="G285"/>
  <c r="E285"/>
  <c r="E284"/>
  <c r="G284" s="1"/>
  <c r="G283"/>
  <c r="E283"/>
  <c r="E282"/>
  <c r="G282" s="1"/>
  <c r="G281"/>
  <c r="E281"/>
  <c r="E280"/>
  <c r="G280" s="1"/>
  <c r="G279"/>
  <c r="E279"/>
  <c r="E278"/>
  <c r="G278" s="1"/>
  <c r="G277"/>
  <c r="E277"/>
  <c r="E276"/>
  <c r="G276" s="1"/>
  <c r="G275"/>
  <c r="E275"/>
  <c r="E274"/>
  <c r="G274" s="1"/>
  <c r="G273"/>
  <c r="E273"/>
  <c r="E272"/>
  <c r="G272" s="1"/>
  <c r="G271"/>
  <c r="E271"/>
  <c r="E270"/>
  <c r="G270" s="1"/>
  <c r="G269"/>
  <c r="E269"/>
  <c r="E267"/>
  <c r="G267" s="1"/>
  <c r="G266"/>
  <c r="E266"/>
  <c r="E265"/>
  <c r="E264"/>
  <c r="G264" s="1"/>
  <c r="E263"/>
  <c r="G263" s="1"/>
  <c r="E262"/>
  <c r="G262" s="1"/>
  <c r="E261"/>
  <c r="G261" s="1"/>
  <c r="G260"/>
  <c r="E260"/>
  <c r="E259"/>
  <c r="G259" s="1"/>
  <c r="G258"/>
  <c r="F258"/>
  <c r="E258"/>
  <c r="F257"/>
  <c r="E257"/>
  <c r="G257" s="1"/>
  <c r="F256"/>
  <c r="E256"/>
  <c r="G256" s="1"/>
  <c r="F255"/>
  <c r="E255"/>
  <c r="F254"/>
  <c r="E254"/>
  <c r="G254" s="1"/>
  <c r="G253"/>
  <c r="F253"/>
  <c r="E253"/>
  <c r="F252"/>
  <c r="E252"/>
  <c r="F251"/>
  <c r="E251"/>
  <c r="G251" s="1"/>
  <c r="G250"/>
  <c r="F250"/>
  <c r="E250"/>
  <c r="F249"/>
  <c r="E249"/>
  <c r="G249" s="1"/>
  <c r="F248"/>
  <c r="E248"/>
  <c r="G248" s="1"/>
  <c r="F247"/>
  <c r="E247"/>
  <c r="F246"/>
  <c r="E246"/>
  <c r="G246" s="1"/>
  <c r="G245"/>
  <c r="F245"/>
  <c r="E245"/>
  <c r="F244"/>
  <c r="E244"/>
  <c r="F243"/>
  <c r="E243"/>
  <c r="G243" s="1"/>
  <c r="G242"/>
  <c r="F242"/>
  <c r="E242"/>
  <c r="F241"/>
  <c r="E241"/>
  <c r="G241" s="1"/>
  <c r="F240"/>
  <c r="E240"/>
  <c r="G240" s="1"/>
  <c r="F239"/>
  <c r="E239"/>
  <c r="F238"/>
  <c r="E238"/>
  <c r="G238" s="1"/>
  <c r="G237"/>
  <c r="E237"/>
  <c r="F236"/>
  <c r="E236"/>
  <c r="G236" s="1"/>
  <c r="G235"/>
  <c r="F235"/>
  <c r="E235"/>
  <c r="G234"/>
  <c r="F234"/>
  <c r="E234"/>
  <c r="E233"/>
  <c r="G233" s="1"/>
  <c r="G232"/>
  <c r="E232"/>
  <c r="E231"/>
  <c r="G231" s="1"/>
  <c r="E230"/>
  <c r="G230" s="1"/>
  <c r="E229"/>
  <c r="G229" s="1"/>
  <c r="E228"/>
  <c r="G228" s="1"/>
  <c r="E227"/>
  <c r="G227" s="1"/>
  <c r="G226"/>
  <c r="E226"/>
  <c r="E225"/>
  <c r="G225" s="1"/>
  <c r="G224"/>
  <c r="E224"/>
  <c r="E223"/>
  <c r="G223" s="1"/>
  <c r="E222"/>
  <c r="G222" s="1"/>
  <c r="E221"/>
  <c r="G221" s="1"/>
  <c r="E220"/>
  <c r="G220" s="1"/>
  <c r="E219"/>
  <c r="G219" s="1"/>
  <c r="G218"/>
  <c r="E218"/>
  <c r="E217"/>
  <c r="G217" s="1"/>
  <c r="G216"/>
  <c r="E216"/>
  <c r="E215"/>
  <c r="G215" s="1"/>
  <c r="E214"/>
  <c r="G214" s="1"/>
  <c r="E213"/>
  <c r="G213" s="1"/>
  <c r="E212"/>
  <c r="G212" s="1"/>
  <c r="E211"/>
  <c r="G211" s="1"/>
  <c r="G210"/>
  <c r="E210"/>
  <c r="E209"/>
  <c r="G209" s="1"/>
  <c r="G208"/>
  <c r="E208"/>
  <c r="E207"/>
  <c r="G207" s="1"/>
  <c r="E206"/>
  <c r="G206" s="1"/>
  <c r="F205"/>
  <c r="E205"/>
  <c r="F204"/>
  <c r="E204"/>
  <c r="G204" s="1"/>
  <c r="G203"/>
  <c r="E203"/>
  <c r="E202"/>
  <c r="G202" s="1"/>
  <c r="G201"/>
  <c r="E201"/>
  <c r="E200"/>
  <c r="G200" s="1"/>
  <c r="E199"/>
  <c r="G199" s="1"/>
  <c r="E198"/>
  <c r="G198" s="1"/>
  <c r="E197"/>
  <c r="G197" s="1"/>
  <c r="E196"/>
  <c r="G196" s="1"/>
  <c r="G195"/>
  <c r="E195"/>
  <c r="E194"/>
  <c r="G194" s="1"/>
  <c r="G192"/>
  <c r="E192"/>
  <c r="E191"/>
  <c r="G191" s="1"/>
  <c r="E190"/>
  <c r="G190" s="1"/>
  <c r="E189"/>
  <c r="G189" s="1"/>
  <c r="E188"/>
  <c r="G188" s="1"/>
  <c r="E187"/>
  <c r="G187" s="1"/>
  <c r="G186"/>
  <c r="E186"/>
  <c r="E185"/>
  <c r="G185" s="1"/>
  <c r="G184"/>
  <c r="F184"/>
  <c r="E184"/>
  <c r="F183"/>
  <c r="E183"/>
  <c r="G183" s="1"/>
  <c r="F182"/>
  <c r="E182"/>
  <c r="G182" s="1"/>
  <c r="F181"/>
  <c r="E181"/>
  <c r="F180"/>
  <c r="E180"/>
  <c r="G180" s="1"/>
  <c r="G179"/>
  <c r="F179"/>
  <c r="E179"/>
  <c r="F178"/>
  <c r="E178"/>
  <c r="F177"/>
  <c r="E177"/>
  <c r="G177" s="1"/>
  <c r="G176"/>
  <c r="F176"/>
  <c r="E176"/>
  <c r="F175"/>
  <c r="E175"/>
  <c r="G175" s="1"/>
  <c r="F174"/>
  <c r="E174"/>
  <c r="G174" s="1"/>
  <c r="F173"/>
  <c r="E173"/>
  <c r="F172"/>
  <c r="E172"/>
  <c r="G172" s="1"/>
  <c r="G171"/>
  <c r="F171"/>
  <c r="E171"/>
  <c r="F170"/>
  <c r="E170"/>
  <c r="F169"/>
  <c r="E169"/>
  <c r="G169" s="1"/>
  <c r="G168"/>
  <c r="F168"/>
  <c r="E168"/>
  <c r="F167"/>
  <c r="E167"/>
  <c r="G167" s="1"/>
  <c r="F166"/>
  <c r="E166"/>
  <c r="G166" s="1"/>
  <c r="F165"/>
  <c r="E165"/>
  <c r="F164"/>
  <c r="E164"/>
  <c r="G164" s="1"/>
  <c r="G163"/>
  <c r="F163"/>
  <c r="E163"/>
  <c r="F162"/>
  <c r="E162"/>
  <c r="F161"/>
  <c r="E161"/>
  <c r="G161" s="1"/>
  <c r="G160"/>
  <c r="F160"/>
  <c r="E160"/>
  <c r="F159"/>
  <c r="E159"/>
  <c r="G159" s="1"/>
  <c r="F158"/>
  <c r="E158"/>
  <c r="G158" s="1"/>
  <c r="F157"/>
  <c r="E157"/>
  <c r="F156"/>
  <c r="E156"/>
  <c r="G156" s="1"/>
  <c r="G155"/>
  <c r="F155"/>
  <c r="E155"/>
  <c r="E154"/>
  <c r="G154" s="1"/>
  <c r="G153"/>
  <c r="E153"/>
  <c r="E152"/>
  <c r="G152" s="1"/>
  <c r="G151"/>
  <c r="F151"/>
  <c r="E151"/>
  <c r="F150"/>
  <c r="E150"/>
  <c r="G150" s="1"/>
  <c r="F149"/>
  <c r="E149"/>
  <c r="G149" s="1"/>
  <c r="F148"/>
  <c r="E148"/>
  <c r="F147"/>
  <c r="E147"/>
  <c r="G147" s="1"/>
  <c r="G146"/>
  <c r="F146"/>
  <c r="E146"/>
  <c r="E145"/>
  <c r="G145" s="1"/>
  <c r="G144"/>
  <c r="F144"/>
  <c r="E144"/>
  <c r="G143"/>
  <c r="F143"/>
  <c r="E143"/>
  <c r="F142"/>
  <c r="E142"/>
  <c r="G142" s="1"/>
  <c r="F141"/>
  <c r="E141"/>
  <c r="F140"/>
  <c r="E140"/>
  <c r="G140" s="1"/>
  <c r="F139"/>
  <c r="E139"/>
  <c r="G139" s="1"/>
  <c r="F138"/>
  <c r="E138"/>
  <c r="F137"/>
  <c r="E137"/>
  <c r="G137" s="1"/>
  <c r="G136"/>
  <c r="F136"/>
  <c r="E136"/>
  <c r="G135"/>
  <c r="F135"/>
  <c r="E135"/>
  <c r="F134"/>
  <c r="E134"/>
  <c r="G134" s="1"/>
  <c r="F133"/>
  <c r="E133"/>
  <c r="F132"/>
  <c r="E132"/>
  <c r="G132" s="1"/>
  <c r="F131"/>
  <c r="E131"/>
  <c r="G131" s="1"/>
  <c r="F130"/>
  <c r="E130"/>
  <c r="F129"/>
  <c r="E129"/>
  <c r="G129" s="1"/>
  <c r="G128"/>
  <c r="F128"/>
  <c r="E128"/>
  <c r="G127"/>
  <c r="F127"/>
  <c r="E127"/>
  <c r="F126"/>
  <c r="E126"/>
  <c r="G126" s="1"/>
  <c r="F125"/>
  <c r="E125"/>
  <c r="F124"/>
  <c r="E124"/>
  <c r="G124" s="1"/>
  <c r="F123"/>
  <c r="E123"/>
  <c r="G123" s="1"/>
  <c r="F122"/>
  <c r="E122"/>
  <c r="F121"/>
  <c r="E121"/>
  <c r="G121" s="1"/>
  <c r="G120"/>
  <c r="F120"/>
  <c r="E120"/>
  <c r="G119"/>
  <c r="F119"/>
  <c r="E119"/>
  <c r="F118"/>
  <c r="E118"/>
  <c r="G118" s="1"/>
  <c r="F117"/>
  <c r="E117"/>
  <c r="F116"/>
  <c r="E116"/>
  <c r="G116" s="1"/>
  <c r="F115"/>
  <c r="E115"/>
  <c r="G115" s="1"/>
  <c r="F114"/>
  <c r="E114"/>
  <c r="F113"/>
  <c r="E113"/>
  <c r="G113" s="1"/>
  <c r="G112"/>
  <c r="F112"/>
  <c r="E112"/>
  <c r="G111"/>
  <c r="F111"/>
  <c r="E111"/>
  <c r="F110"/>
  <c r="E110"/>
  <c r="G110" s="1"/>
  <c r="F109"/>
  <c r="E109"/>
  <c r="F108"/>
  <c r="E108"/>
  <c r="G108" s="1"/>
  <c r="F107"/>
  <c r="E107"/>
  <c r="G107" s="1"/>
  <c r="F106"/>
  <c r="E106"/>
  <c r="F105"/>
  <c r="E105"/>
  <c r="G105" s="1"/>
  <c r="G104"/>
  <c r="F104"/>
  <c r="E104"/>
  <c r="G103"/>
  <c r="F103"/>
  <c r="E103"/>
  <c r="F102"/>
  <c r="E102"/>
  <c r="G102" s="1"/>
  <c r="F101"/>
  <c r="E101"/>
  <c r="F100"/>
  <c r="E100"/>
  <c r="G100" s="1"/>
  <c r="E98"/>
  <c r="G98" s="1"/>
  <c r="E97"/>
  <c r="G97" s="1"/>
  <c r="G96"/>
  <c r="E96"/>
  <c r="F95"/>
  <c r="E95"/>
  <c r="G95" s="1"/>
  <c r="G94"/>
  <c r="F94"/>
  <c r="E94"/>
  <c r="G93"/>
  <c r="F93"/>
  <c r="E93"/>
  <c r="F92"/>
  <c r="E92"/>
  <c r="G92" s="1"/>
  <c r="F91"/>
  <c r="E91"/>
  <c r="F90"/>
  <c r="E90"/>
  <c r="G90" s="1"/>
  <c r="F89"/>
  <c r="E89"/>
  <c r="G89" s="1"/>
  <c r="F88"/>
  <c r="E88"/>
  <c r="F87"/>
  <c r="E87"/>
  <c r="G87" s="1"/>
  <c r="G86"/>
  <c r="F86"/>
  <c r="E86"/>
  <c r="G85"/>
  <c r="F85"/>
  <c r="E85"/>
  <c r="F84"/>
  <c r="E84"/>
  <c r="G84" s="1"/>
  <c r="E83"/>
  <c r="G83" s="1"/>
  <c r="E82"/>
  <c r="G82" s="1"/>
  <c r="E81"/>
  <c r="G81" s="1"/>
  <c r="G80"/>
  <c r="E80"/>
  <c r="E79"/>
  <c r="G79" s="1"/>
  <c r="G78"/>
  <c r="E78"/>
  <c r="E77"/>
  <c r="G77" s="1"/>
  <c r="E76"/>
  <c r="G76" s="1"/>
  <c r="E75"/>
  <c r="G75" s="1"/>
  <c r="E74"/>
  <c r="G74" s="1"/>
  <c r="E73"/>
  <c r="G73" s="1"/>
  <c r="G70"/>
  <c r="E70"/>
  <c r="E69"/>
  <c r="G69" s="1"/>
  <c r="G68"/>
  <c r="E68"/>
  <c r="E67"/>
  <c r="G67" s="1"/>
  <c r="G66"/>
  <c r="E66"/>
  <c r="E65"/>
  <c r="G65" s="1"/>
  <c r="G64"/>
  <c r="E64"/>
  <c r="E63"/>
  <c r="G63" s="1"/>
  <c r="G62"/>
  <c r="E62"/>
  <c r="F61"/>
  <c r="E61"/>
  <c r="G61" s="1"/>
  <c r="G60"/>
  <c r="F60"/>
  <c r="E60"/>
  <c r="G59"/>
  <c r="F59"/>
  <c r="E59"/>
  <c r="F58"/>
  <c r="E58"/>
  <c r="G58" s="1"/>
  <c r="F57"/>
  <c r="E57"/>
  <c r="F56"/>
  <c r="E56"/>
  <c r="G56" s="1"/>
  <c r="F55"/>
  <c r="E55"/>
  <c r="G55" s="1"/>
  <c r="E54"/>
  <c r="G54" s="1"/>
  <c r="F53"/>
  <c r="E53"/>
  <c r="G53" s="1"/>
  <c r="G52"/>
  <c r="F52"/>
  <c r="E52"/>
  <c r="F51"/>
  <c r="E51"/>
  <c r="F50"/>
  <c r="E50"/>
  <c r="G50" s="1"/>
  <c r="G49"/>
  <c r="F49"/>
  <c r="E49"/>
  <c r="F48"/>
  <c r="E48"/>
  <c r="G48" s="1"/>
  <c r="F47"/>
  <c r="E47"/>
  <c r="G47" s="1"/>
  <c r="G46"/>
  <c r="E46"/>
  <c r="E45"/>
  <c r="G45" s="1"/>
  <c r="G44"/>
  <c r="E44"/>
  <c r="E43"/>
  <c r="G43" s="1"/>
  <c r="G42"/>
  <c r="E42"/>
  <c r="E41"/>
  <c r="G41" s="1"/>
  <c r="G40"/>
  <c r="E40"/>
  <c r="E39"/>
  <c r="G39" s="1"/>
  <c r="G38"/>
  <c r="E38"/>
  <c r="E37"/>
  <c r="G37" s="1"/>
  <c r="G36"/>
  <c r="E36"/>
  <c r="E35"/>
  <c r="G35" s="1"/>
  <c r="G34"/>
  <c r="E34"/>
  <c r="E33"/>
  <c r="G33" s="1"/>
  <c r="G32"/>
  <c r="E32"/>
  <c r="E31"/>
  <c r="G31" s="1"/>
  <c r="G30"/>
  <c r="E30"/>
  <c r="E29"/>
  <c r="G29" s="1"/>
  <c r="G28"/>
  <c r="E28"/>
  <c r="F27"/>
  <c r="E27"/>
  <c r="G27" s="1"/>
  <c r="E26"/>
  <c r="G26" s="1"/>
  <c r="F25"/>
  <c r="E25"/>
  <c r="G25" s="1"/>
  <c r="G24"/>
  <c r="E24"/>
  <c r="E23"/>
  <c r="G23" s="1"/>
  <c r="E22"/>
  <c r="E21"/>
  <c r="G21" s="1"/>
  <c r="E20"/>
  <c r="G20" s="1"/>
  <c r="G19"/>
  <c r="E19"/>
  <c r="E18"/>
  <c r="G18" s="1"/>
  <c r="G17"/>
  <c r="E17"/>
  <c r="E16"/>
  <c r="G16" s="1"/>
  <c r="E15"/>
  <c r="G15" s="1"/>
  <c r="E14"/>
  <c r="G14" s="1"/>
  <c r="E13"/>
  <c r="G13" s="1"/>
  <c r="E12"/>
  <c r="G12" s="1"/>
  <c r="G148" l="1"/>
  <c r="G157"/>
  <c r="G165"/>
  <c r="G170"/>
  <c r="G173"/>
  <c r="G181"/>
  <c r="G239"/>
  <c r="G244"/>
  <c r="G57"/>
  <c r="G88"/>
  <c r="G91"/>
  <c r="G101"/>
  <c r="G106"/>
  <c r="G109"/>
  <c r="G114"/>
  <c r="G117"/>
  <c r="G122"/>
  <c r="G125"/>
  <c r="G130"/>
  <c r="G133"/>
  <c r="G138"/>
  <c r="G141"/>
  <c r="G205"/>
  <c r="G51"/>
  <c r="G162"/>
  <c r="G178"/>
  <c r="G247"/>
  <c r="G252"/>
  <c r="G255"/>
  <c r="G90" i="2"/>
  <c r="G92"/>
  <c r="G95"/>
  <c r="G84"/>
  <c r="G87"/>
  <c r="G89"/>
  <c r="G57"/>
  <c r="G148"/>
  <c r="G173"/>
  <c r="G178"/>
  <c r="G181"/>
  <c r="G239"/>
  <c r="G247"/>
  <c r="G255"/>
  <c r="G47"/>
  <c r="G50"/>
  <c r="G88"/>
  <c r="G91"/>
  <c r="G101"/>
  <c r="G106"/>
  <c r="G109"/>
  <c r="G114"/>
  <c r="G117"/>
  <c r="G122"/>
  <c r="G125"/>
  <c r="G130"/>
  <c r="G133"/>
  <c r="G157"/>
  <c r="G162"/>
  <c r="G165"/>
  <c r="G170"/>
  <c r="G244"/>
  <c r="G252"/>
  <c r="G138"/>
  <c r="G141"/>
  <c r="G205"/>
  <c r="G58"/>
  <c r="G61"/>
  <c r="G149"/>
  <c r="G158"/>
  <c r="G161"/>
  <c r="G166"/>
  <c r="G169"/>
  <c r="G174"/>
  <c r="G177"/>
  <c r="G182"/>
  <c r="G240"/>
  <c r="G243"/>
  <c r="G248"/>
  <c r="G251"/>
  <c r="G256"/>
</calcChain>
</file>

<file path=xl/sharedStrings.xml><?xml version="1.0" encoding="utf-8"?>
<sst xmlns="http://schemas.openxmlformats.org/spreadsheetml/2006/main" count="1281" uniqueCount="643">
  <si>
    <t xml:space="preserve">                                    " Утверждаю"</t>
  </si>
  <si>
    <t>Главный  врач:___________А.В.Телегина</t>
  </si>
  <si>
    <t xml:space="preserve">  Прейскурант    цен   на  платные  услуги , оказываемые  населению Бюджетным  учреждением  здравоохранения  Министерства  здравоохранения   "Воткинская  Городская  больница № 1  МЗ  УР"  </t>
  </si>
  <si>
    <t>17. СТОМАТОЛОГИЧЕСКОЕ  ОТДЕЛЕНИЕ</t>
  </si>
  <si>
    <t xml:space="preserve">1  У.Е. стоматологическая </t>
  </si>
  <si>
    <t xml:space="preserve">           17.1.    ВИДЫ   РАБОТ   НА    ПЛАТНОМ  ПРИЁМЕ</t>
  </si>
  <si>
    <t>УЕТ</t>
  </si>
  <si>
    <t>Общие  виды  работ</t>
  </si>
  <si>
    <t>17.1.1</t>
  </si>
  <si>
    <t>Осмотр(без проведения лечебно-диагностических мероприятий)</t>
  </si>
  <si>
    <t>17.1.2</t>
  </si>
  <si>
    <t>Консультация  специалиста (осмотр, сбор анамнеза, оформление документации ,подключение дополнительных лечебных и диагностических процедур ,консультативное заключение)</t>
  </si>
  <si>
    <t>17.1.3</t>
  </si>
  <si>
    <t>Обследование стоматологического статуса первичного больного(осмотр,сбор анамнеза,заполнение зубной формулы,определение индексов КПУ,кп,КПУ кп,ИГ,ПМА,состояния прикуса ,степени активности кариеса)</t>
  </si>
  <si>
    <t>17.1.4</t>
  </si>
  <si>
    <t>Оформление  эпикриза  в  карте  диспансерного  больного  (при взятии на Д учёт и годовой)</t>
  </si>
  <si>
    <t>17.1.5</t>
  </si>
  <si>
    <t>Оформление выписки из медицинской карты стоматологического больного</t>
  </si>
  <si>
    <t>17.1.6</t>
  </si>
  <si>
    <t>Помощь при неотложных стоматологических состояниях (включая осмотр)</t>
  </si>
  <si>
    <t>17.1.7</t>
  </si>
  <si>
    <t>Оказание  разовой  стоматологической  помощи на дому (плюсуется к выполненному объёму)</t>
  </si>
  <si>
    <t>17.1.8</t>
  </si>
  <si>
    <t xml:space="preserve">Определение  индекса   </t>
  </si>
  <si>
    <t>17.1.9</t>
  </si>
  <si>
    <t>Витальное  окрашивание  кариозного  пятна</t>
  </si>
  <si>
    <t>17.1.10</t>
  </si>
  <si>
    <t>Одонтометрия  1  зуба</t>
  </si>
  <si>
    <t>Обезболивание  (плюсуется  к  видам  работ):</t>
  </si>
  <si>
    <t>17.1.11</t>
  </si>
  <si>
    <t>Анестезия  аппликационная с применением анестетика ЛИДОКАИН  АЭРОЗОЛЬ</t>
  </si>
  <si>
    <t>17.1.12</t>
  </si>
  <si>
    <t>Анестезия  внутриротовая  (инфильтрационная, проводниковая, внутрипульпарная ,интралигаментарная) с применением  анестетика ЛИДОКАИН (1 амп.)</t>
  </si>
  <si>
    <t>17.1.13</t>
  </si>
  <si>
    <t>Анестезия  внутриротовая  (инфильтрационная, проводниковая, внутрипульпарная ,интралигаментарная) с применением  анестетика ЛИДОКАИН (2 амп.)</t>
  </si>
  <si>
    <t>17.1.14</t>
  </si>
  <si>
    <t>Анестезия  внутриротовая  (инфильтрационная, проводниковая, внутрипульпарная ,интралигаментарная) с применением  анестетика УЛЬТРАКАИН (1 карпула)</t>
  </si>
  <si>
    <t>17.1.15</t>
  </si>
  <si>
    <t>Анестезия  внутриротовая  (инфильтрационная, проводниковая, внутрипульпарная ,интралигаментарная) с применением  анестетика УЛЬТРАКАИН (2 карпулы)</t>
  </si>
  <si>
    <t>17.1.16</t>
  </si>
  <si>
    <t>Внеротовая  анестезия  (блокада) с  применением  анестетика  ЛИДОКАИН ( 1 амп.)</t>
  </si>
  <si>
    <t>17.1.17</t>
  </si>
  <si>
    <t>Внеротовая  анестезия  (блокада) с  применением  анестетика  УЛЬТРАКАИН ( 1 карпула )</t>
  </si>
  <si>
    <t>17.1.18</t>
  </si>
  <si>
    <t>Премедикация</t>
  </si>
  <si>
    <t>17.1.19</t>
  </si>
  <si>
    <t>Снятие  искусственной  коронки</t>
  </si>
  <si>
    <t>17.1.20</t>
  </si>
  <si>
    <t xml:space="preserve">Снятие  цельнолитой  коронки  </t>
  </si>
  <si>
    <t>17.1.21</t>
  </si>
  <si>
    <t>Ультрозвуковая  обработка  тканей  (1 сеанс)</t>
  </si>
  <si>
    <t>17.1.22</t>
  </si>
  <si>
    <t xml:space="preserve">Аппликация  лекарственного  препарата  отечественного  производства  на  слизистую  оболочку полости рта 1 процедура </t>
  </si>
  <si>
    <t>17.1.23</t>
  </si>
  <si>
    <t>Аппликация  лекарственного  препарата  на  слизистую  оболочку полости рта с применением пасты ЙОДОГЛИКОЛЬ  1 процедура на 1 карман</t>
  </si>
  <si>
    <t>17.1.24</t>
  </si>
  <si>
    <t>Диатермокоагуляция  одного  десневого  сосочка,  содержимого одного канала</t>
  </si>
  <si>
    <t>17.1.25</t>
  </si>
  <si>
    <t>Снятие  пломбы</t>
  </si>
  <si>
    <t>17.1.26</t>
  </si>
  <si>
    <t>Трепанация  зуба,  искусственной  коронки</t>
  </si>
  <si>
    <t>17.1.27</t>
  </si>
  <si>
    <t>Электрометрия  одной фиссуры</t>
  </si>
  <si>
    <t>17.1.28</t>
  </si>
  <si>
    <t>Определение  кариесогенности  зубного  налета  (окрашивание)</t>
  </si>
  <si>
    <t>17.1.29</t>
  </si>
  <si>
    <t>Обучение, санитарное  просвещение, консультация матери,сопровождающих лиц</t>
  </si>
  <si>
    <t>17.1.30</t>
  </si>
  <si>
    <t>Проведение профессиональной гигиены одного зуба (снятие над-,поддесневого зубного камня ,шлифовка,полировка)</t>
  </si>
  <si>
    <t>17.1.31</t>
  </si>
  <si>
    <t>Проведение профессиональной гигиены одного зуба (снятие над-,поддесневого зубного камня ,шлифовка,полировка с  применением  пасты ДЕТАРТРИН -Z)</t>
  </si>
  <si>
    <t>17.1.32</t>
  </si>
  <si>
    <t>Проведение  профессиональной  гигиены  одного  зуба  при заболеваниях пародонта (снятие над- , поддесневого камня ,шлифовка ,полировка)</t>
  </si>
  <si>
    <t>17.1.33</t>
  </si>
  <si>
    <t>Проведение  профессиональной  гигиены  одного  зуба  при заболеваниях пародонта (снятие над- , поддесневого камня ,шлифовка ,полировка с  применением  пасты ДЕТАРТРИН -Z)</t>
  </si>
  <si>
    <t>17.1.34</t>
  </si>
  <si>
    <t xml:space="preserve">Местное  применение  реминерализующих  и  фторосодержащих препаратов  ЭМАЛЬ ЛИКВИД  на 1 зуб </t>
  </si>
  <si>
    <t>17.1.35</t>
  </si>
  <si>
    <t>Местное  применение  реминерализующих  и  фторосодержащих препаратов ЭМАЛЬ ЛИКВИД  на 2 зуба</t>
  </si>
  <si>
    <t>17.1.36</t>
  </si>
  <si>
    <t>Местное  применение  реминерализующих  и  фторосодержащих препаратов  ЭМАЛЬ ЛИКВИД  на 3 зуба</t>
  </si>
  <si>
    <t>17.1.37</t>
  </si>
  <si>
    <t>Местное  применение  реминерализующих  и  фторосодержащих препаратов  ЭМАЛЬ ЛИКВИД  на 4 зуба</t>
  </si>
  <si>
    <t>17.1.38</t>
  </si>
  <si>
    <t>Местное  применение  реминерализующих  и  фторосодержащих препаратов  ЭМАЛЬ ЛИКВИД  на 5 зубов</t>
  </si>
  <si>
    <t>17.1.39</t>
  </si>
  <si>
    <t>Местное  применение  реминерализующих  и  фторосодержащих препаратов  ЭМАЛЬ ЛИКВИД  на 6 зубов</t>
  </si>
  <si>
    <t>17.1.40</t>
  </si>
  <si>
    <t>Местное  применение  реминерализующих  и  фторосодержащих препаратов  ЭМАЛЬ ЛИКВИД на 7 зубов</t>
  </si>
  <si>
    <t>17.1.41</t>
  </si>
  <si>
    <t>Местное  применение  реминерализующих  и  фторосодержащих препаратов  ЭМАЛЬ ЛИКВИД  на 8 зубов</t>
  </si>
  <si>
    <t>17.1.42</t>
  </si>
  <si>
    <t xml:space="preserve">Местное  применение  реминерализующих  и  фторосодержащих препаратов  ГЛУФТОРЕД  на 1 зуб </t>
  </si>
  <si>
    <t>17.1.43</t>
  </si>
  <si>
    <t>Местное  применение  реминерализующих  и  фторосодержащих препаратов ГЛУФТОРЕД  на 2 зуба</t>
  </si>
  <si>
    <t>17.1.44</t>
  </si>
  <si>
    <t>Местное  применение  реминерализующих  и  фторосодержащих препаратов  ГЛУФТОРЕД на 3 зуба</t>
  </si>
  <si>
    <t>17.1.45</t>
  </si>
  <si>
    <t>Местное  применение  реминерализующих  и  фторосодержащих препаратов  ГЛУФТОРЕД  на 4 зуба</t>
  </si>
  <si>
    <t>17.1.46</t>
  </si>
  <si>
    <t>Местное  применение  реминерализующих  и  фторосодержащих препаратов  ГЛУФТОРЕД  на 5 зубов</t>
  </si>
  <si>
    <t>17.1.47</t>
  </si>
  <si>
    <t>Местное  применение  реминерализующих  и  фторосодержащих препаратов  ГЛУФТОРЕД  на 6 зубов</t>
  </si>
  <si>
    <t>17.1.48</t>
  </si>
  <si>
    <t>Местное  применение  реминерализующих  и  фторосодержащих препаратов  ГЛУФТОРЕД  на 7 зубов</t>
  </si>
  <si>
    <t>17.1.49</t>
  </si>
  <si>
    <t>Местное  применение  реминерализующих  и  фторосодержащих препаратов  ГЛУФТОРЕД  на 8 зубов</t>
  </si>
  <si>
    <t>17.1.50</t>
  </si>
  <si>
    <t>Покрытие  зубов фторлаком, фторгелем</t>
  </si>
  <si>
    <t>17.1.51</t>
  </si>
  <si>
    <t>Полоскание  реминерализующими  или  фторосодержащими препаратами ( 1 сеанс)</t>
  </si>
  <si>
    <t>17.1.52</t>
  </si>
  <si>
    <t>Взятие  материала  на  исследование</t>
  </si>
  <si>
    <t>17.1.53</t>
  </si>
  <si>
    <t>Криотерапия  (1  сеанс)</t>
  </si>
  <si>
    <t>17.1.54</t>
  </si>
  <si>
    <t>Электрофорез  одного  корневого  канала  (1  сеанс)</t>
  </si>
  <si>
    <t>17.1.55</t>
  </si>
  <si>
    <t>Депофорез  одного  корневого  канала  (1 сеанс)</t>
  </si>
  <si>
    <t>17.1.56</t>
  </si>
  <si>
    <t>Чтение  одной  дентальной  рентгенограммы</t>
  </si>
  <si>
    <t>17.1.57</t>
  </si>
  <si>
    <t>Наложение  коффердама, руббердама</t>
  </si>
  <si>
    <t>17.1.58</t>
  </si>
  <si>
    <t>Наложение  минидама, квикдама</t>
  </si>
  <si>
    <t>Виды  работ  на  терапевтическом  приеме</t>
  </si>
  <si>
    <t>17.1.59</t>
  </si>
  <si>
    <t>Кариес  и  некариозные  поражения  твердых  тканей  зубов</t>
  </si>
  <si>
    <t>17.1.60</t>
  </si>
  <si>
    <t>Расшлифовка одной фиссуры, сошлифовка некротических масс  при кариесе в стадии пятна 1 зуба</t>
  </si>
  <si>
    <t>17.1.61</t>
  </si>
  <si>
    <t>Закрытие одной фиссуры  герметиком  из светоотверждаемого композита  ХАРИЗМА</t>
  </si>
  <si>
    <t>17.1.62</t>
  </si>
  <si>
    <t>Закрытие одной фиссуры  герметиком  из светоотверждаемого композита  ФИЛТЕК</t>
  </si>
  <si>
    <t>17.1.63</t>
  </si>
  <si>
    <t>Закрытие одной фиссуры  герметиком  из светоотверждаемого композита  ЭСТЕЛАЙТ,ФИЛТЕК-СУПРИМ,ФИЛТЕК-ФЛОУ</t>
  </si>
  <si>
    <t>17.1.64</t>
  </si>
  <si>
    <t>Лечение поверхностного кариеса методом серебрения</t>
  </si>
  <si>
    <t>17.1.65</t>
  </si>
  <si>
    <t xml:space="preserve">Наложение одной пломбы из стеклоиномерного  цемента ФУДЖИ 9  при поверхностном и среднем  кариесе I и V класса по Блеку, кариес цемента корня </t>
  </si>
  <si>
    <t>17.1.66</t>
  </si>
  <si>
    <t xml:space="preserve">Наложение одной пломбы из стеклоиномерного  цемента ВИТРЕМЕР  при поверхностном и среднем  кариесе I и V класса по Блеку, кариес цемента корня </t>
  </si>
  <si>
    <t>17.1.67</t>
  </si>
  <si>
    <t>Наложение одной пломбы из стеклоиномерного  цемента ФУДЖИ 9 при поверхностном и среднем кариесе II и III класса по Блеку</t>
  </si>
  <si>
    <t>17.1.68</t>
  </si>
  <si>
    <t>Наложение одной пломбы из стеклоиномерного  цемента ВИТРЕМЕР при поверхностном и среднем кариесе II и III класса по Блеку</t>
  </si>
  <si>
    <t>17.1.69</t>
  </si>
  <si>
    <t>Наложение одной пломбы из стеклоиномерного  цемента  ФУДЖИ  9  при поверхностном и среднем кариесе IV класса по Блеку</t>
  </si>
  <si>
    <t>17.1.70</t>
  </si>
  <si>
    <t>Наложение одной пломбы из стеклоиномерного  цемента  ВИТРЕМЕР  при поверхностном и среднем кариесе IV класса по Блеку</t>
  </si>
  <si>
    <t>17.1.71</t>
  </si>
  <si>
    <t>Наложение одной пломбы из композитов химического  отверждения  КОМПОЛАЙТ  с подкладкой  СТОМАФИЛ  при поверхностном и среднем кариесе химического отверждения I и V класса по Блеку , кариес цемента корня</t>
  </si>
  <si>
    <t>17.1.72</t>
  </si>
  <si>
    <t>Наложение одной пломбы из композитов  химического  отверждения  ХАРИЗМА   с подкладкой  СТОМАФИЛ  при поверхностном и среднем кариесе химического отверждения I и V класса по Блеку , кариес цемента корня</t>
  </si>
  <si>
    <t>17.1.73</t>
  </si>
  <si>
    <t>Наложение одной пломбы из композитов  химического  отверждения   КОМПОЛАЙТ с подкладкой  СТОМАФИЛ  при поверхностном и среднем кариесе химического отверждения  II и III класса по Блеку</t>
  </si>
  <si>
    <t>17.1.74</t>
  </si>
  <si>
    <t>Наложение одной пломбы из композитов  химического  отверждения  ХАРИЗМА  с подкладкой  СТОМАФИЛ при поверхностном и среднем кариесе химического отверждения  II и III класса по Блеку</t>
  </si>
  <si>
    <t>17.1.75</t>
  </si>
  <si>
    <t>Наложение одной пломбы из композитов химического  отверждения  КОМПОЛАЙТ  с подкладкой СТОМАФИЛ  при поверхностном и среднем кариесе химического отверждения IV класса по Блеку</t>
  </si>
  <si>
    <t>17.1.76</t>
  </si>
  <si>
    <t>Наложение одной пломбы из композитов химического  отверждения  ХАРИЗМА  с подкладкой СТОМАФИЛ  при поверхностном и среднем кариесе химического отверждения IV класса по Блеку</t>
  </si>
  <si>
    <t>17.1.77</t>
  </si>
  <si>
    <t>Наложение одной пломбы из композитов химического  отверждения  КОМПОЛАЙТ  с подкладкой  КЕМФИЛ  при поверхностном и среднем кариесе химического отверждения I и V класса по Блеку , кариес цемента корня</t>
  </si>
  <si>
    <t>17.1.78</t>
  </si>
  <si>
    <t>Наложение одной пломбы из композитов  химического  отверждения  ХАРИЗМА   с подкладкой  КЕМФИЛ  при поверхностном и среднем кариесе химического отверждения I и V класса по Блеку , кариес цемента корня</t>
  </si>
  <si>
    <t>17.1.79</t>
  </si>
  <si>
    <t>Наложение одной пломбы из композитов  химического  отверждения   КОМПОЛАЙТ с подкладкой  КЕМФИЛ  при поверхностном и среднем кариесе химического отверждения  II и III класса по Блеку</t>
  </si>
  <si>
    <t>17.1.80</t>
  </si>
  <si>
    <t>Наложение одной пломбы из композитов  химического  отверждения  ХАРИЗМА  с подкладкой  КЕМФИЛ при поверхностном и среднем кариесе химического отверждения  II и III класса по Блеку</t>
  </si>
  <si>
    <t>17.1.81</t>
  </si>
  <si>
    <t>Наложение одной пломбы из композитов химического  отверждения   КОМПОЛАЙТ  с подкладкой КЕМФИЛ  при поверхностном и среднем кариесе химического отверждения IV класса по Блеку</t>
  </si>
  <si>
    <t>17.1.82</t>
  </si>
  <si>
    <t>Наложение одной пломбы из композитов химического  отверждения  ХАРИЗМА  с подкладкой КЕМФИЛ  при поверхностном и среднем кариесе химического отверждения IV класса по Блеку</t>
  </si>
  <si>
    <t>17.1.83</t>
  </si>
  <si>
    <t>Наложение лечебной прокладки из материалов импортного производства ЛАЙФ  при глубоком кариесе</t>
  </si>
  <si>
    <t>17.1.84</t>
  </si>
  <si>
    <t>Наложение лечебной прокладки из материалов импортного производства ЛИКА  при глубоком кариесе</t>
  </si>
  <si>
    <t>17.1.85</t>
  </si>
  <si>
    <t>Отбеливание коронки зуба (1 сеанс)</t>
  </si>
  <si>
    <t>Лечение заболеваний твердых тканей зубов с использованием фотополимеров (материалов светового отверждения)</t>
  </si>
  <si>
    <t>17.1.86</t>
  </si>
  <si>
    <t>Наложение одной пломбы при поверхностном и среднем  кариесе I и V класса по Блеку ,кариес цемента корня (линейная техника) из материала ХАРИЗМА с подкладкой СТОМАФИЛ</t>
  </si>
  <si>
    <t>17.1.87</t>
  </si>
  <si>
    <t>Наложение одной пломбы при поверхностном и среднем  кариесе I и V класса по Блеку ,кариес цемента корня (линейная техника) из материала ХАРИЗМА с подкладкой КЕМФИЛ</t>
  </si>
  <si>
    <t>17.1.88</t>
  </si>
  <si>
    <t>Наложение одной пломбы при поверхностном и среднем  кариесе I и V класса по Блеку ,кариес цемента корня (линейная техника) из материала ФИЛТЕК с подкладкой СТОМАФИЛ</t>
  </si>
  <si>
    <t>17.1.89</t>
  </si>
  <si>
    <t>Наложение одной пломбы при поверхностном и среднем  кариесе I и V класса по Блеку ,кариес цемента корня (линейная техника) из материала ФИЛТЕК с подкладкой КЕМФИЛ</t>
  </si>
  <si>
    <t>17.1.90</t>
  </si>
  <si>
    <t>Наложение одной пломбы при поверхностном и среднем  кариесе I и V класса по Блеку ,кариес цемента корня (линейная техника) из материалов ЭСТЕЛАЙТ,ФИЛТЕК-СУПРИМ,ФИЛТЕК-ФЛОУ с подкладкой СТОМАФИЛ</t>
  </si>
  <si>
    <t>17.1.91</t>
  </si>
  <si>
    <t>Наложение одной пломбы при поверхностном и среднем  кариесе I и V класса по Блеку ,кариес цемента корня (линейная техника) из материалов ЭСТЕЛАЙТ,ФИЛТЕК-СУПРИМ,ФИЛТЕК-ФЛОУ с подкладкой КЕМФИЛ</t>
  </si>
  <si>
    <t>17.1.92</t>
  </si>
  <si>
    <t>Наложение одной пломбы при поверхностном и среднем  кариесе I и V класса по Блеку ,кариес цемента корня (сендвич-техника) из материала ХАРИЗМА с подкладкой СТОМАФИЛ</t>
  </si>
  <si>
    <t>17.1.93</t>
  </si>
  <si>
    <t>Наложение одной пломбы при поверхностном и среднем  кариесе I и V класса по Блеку ,кариес цемента корня (сендвич-техника) из материала ХАРИЗМА с подкладкой ФУДЖИ</t>
  </si>
  <si>
    <t>17.1.94</t>
  </si>
  <si>
    <t>Наложение одной пломбы при поверхностном и среднем  кариесе I и V класса по Блеку ,кариес цемента корня (сендвич-техника) из материала ХАРИЗМА с подкладкой ВИТРЕМЕР</t>
  </si>
  <si>
    <t>17.1.95</t>
  </si>
  <si>
    <t>Наложение одной пломбы при поверхностном и среднем  кариесе I и V класса по Блеку ,кариес цемента корня (сендвич-техника) из материала ФИЛТЕК  с подкладкой СТОМАФИЛ</t>
  </si>
  <si>
    <t>17.1.96</t>
  </si>
  <si>
    <t>Наложение одной пломбы при поверхностном и среднем  кариесе I и V класса по Блеку ,кариес цемента корня (сендвич-техника) из материала ФИЛТЕК  с подкладкой ФУДЖИ</t>
  </si>
  <si>
    <t>17.1.97</t>
  </si>
  <si>
    <t>Наложение одной пломбы при поверхностном и среднем  кариесе I и V класса по Блеку ,кариес цемента корня (сендвич-техника) из материала ФИЛТЕК  с подкладкой ВИТРЕМЕР</t>
  </si>
  <si>
    <t>17.1.98</t>
  </si>
  <si>
    <t>Наложение одной пломбы при поверхностном и среднем  кариесе I и V класса по Блеку ,кариес цемента корня (сендвич-техника) из материалов ЭСТЕЛАЙТ,ФИЛТЕК-СУПРИМ,ФИЛТЕК-ФЛОУ  с подкладкой СТОМАФИЛ</t>
  </si>
  <si>
    <t>17.1.99</t>
  </si>
  <si>
    <t>Наложение одной пломбы при поверхностном и среднем  кариесе I и V класса по Блеку ,кариес цемента корня (сендвич-техника) из материалов ЭСТЕЛАЙТ,ФИЛТЕК-СУПРИМ,ФИЛТЕК-ФЛОУ  с подкладкой ФУДЖИ</t>
  </si>
  <si>
    <t>17.1.100</t>
  </si>
  <si>
    <t>Наложение одной пломбы при поверхностном и среднем  кариесе I и V класса по Блеку ,кариес цемента корня (сендвич-техника) из материалов ЭСТЕЛАЙТ,ФИЛТЕК-СУПРИМ,ФИЛТЕК-ФЛОУ  с подкладкой ВИТРЕМЕР</t>
  </si>
  <si>
    <t>17.1.101</t>
  </si>
  <si>
    <t>Наложение одной пломбы при поверхностном и среднем  кариесе II и III класса по Блеку (линейная техника) из материала ХАРИЗМА с подкладкой СТОМАФИЛ</t>
  </si>
  <si>
    <t>17.1.102</t>
  </si>
  <si>
    <t>Наложение одной пломбы при поверхностном и среднем  кариесе II и III класса по Блеку (линейная техника) из материала ХАРИЗМА с подкладкой КЕМФИЛ</t>
  </si>
  <si>
    <t>17.1.103</t>
  </si>
  <si>
    <t>Наложение одной пломбы при поверхностном и среднем  кариесе II и III класса по Блеку (линейная техника) из материала ФИЛТЕК с подкладкой СТОМАФИЛ</t>
  </si>
  <si>
    <t>17.1.104</t>
  </si>
  <si>
    <t>Наложение одной пломбы при поверхностном и среднем  кариесе II и III класса по Блеку (линейная техника) из материала ФИЛТЕК с подкладкой КЕМФИЛ</t>
  </si>
  <si>
    <t>17.1.105</t>
  </si>
  <si>
    <t>Наложение одной пломбы при поверхностном и среднем  кариесе II и III класса по Блеку (линейная техника) из материалов ЭСТЕЛАЙТ,ФИЛТЕК-СУПРИМ,ФИЛТЕК-ФЛОУ с подкладкой СТОМАФИЛ</t>
  </si>
  <si>
    <t>17.1.106</t>
  </si>
  <si>
    <t>Наложение одной пломбы при поверхностном и среднем  кариесе II и III класса по Блеку (линейная техника) из материалов ЭСТЕЛАЙТ,ФИЛТЕК-СУПРИМ,ФИЛТЕК-ФЛОУ с подкладкой КЕМФИЛ</t>
  </si>
  <si>
    <t>17.1.107</t>
  </si>
  <si>
    <t>Наложение одной пломбы при поверхностном и среднем  кариесе II и III класса по Блеку (сендвич-техника)из материала ХАРИЗМА с подкладкой СТОМАФИЛ</t>
  </si>
  <si>
    <t>17.1.108</t>
  </si>
  <si>
    <t>Наложение одной пломбы при поверхностном и среднем  кариесе II и III класса по Блеку (сендвич-техника)из материала ХАРИЗМА с подкладкой ФУДЖИ</t>
  </si>
  <si>
    <t>17.1.109</t>
  </si>
  <si>
    <t>Наложение одной пломбы при поверхностном и среднем  кариесе II и III класса по Блеку (сендвич-техника)из материала ХАРИЗМА с подкладкой ВИТРЕМЕР</t>
  </si>
  <si>
    <t>17.1.110</t>
  </si>
  <si>
    <t>Наложение одной пломбы при поверхностном и среднем  кариесе II и III класса по Блеку (сендвич-техника)из материала ФИЛТЕК  с подкладкой СТОМАФИЛ</t>
  </si>
  <si>
    <t>17.1.111</t>
  </si>
  <si>
    <t>Наложение одной пломбы при поверхностном и среднем  кариесе II и III класса по Блеку (сендвич-техника)из материала ФИЛТЕК  с подкладкой ФУДЖИ</t>
  </si>
  <si>
    <t>17.1.112</t>
  </si>
  <si>
    <t>Наложение одной пломбы при поверхностном и среднем  кариесе II и III класса по Блеку (сендвич-техника)из материала ФИЛТЕК  с подкладкой ВИТРЕМЕР</t>
  </si>
  <si>
    <t>17.1.113</t>
  </si>
  <si>
    <t>Наложение одной пломбы при поверхностном и среднем  кариесе II и III класса по Блеку (сендвич-техника)из материалов ЭСТЕЛАЙТ,ФИЛТЕК-СУПРИМ,ФИЛТЕК-ФЛОУ  с подкладкой СТОМАФИЛ</t>
  </si>
  <si>
    <t>17.1.114</t>
  </si>
  <si>
    <t>Наложение одной пломбы при поверхностном и среднем  кариесе II и III класса по Блеку (сендвич-техника)из материалов ЭСТЕЛАЙТ,ФИЛТЕК-СУПРИМ,ФИЛТЕК-ФЛОУ  с подкладкой ФУДЖИ</t>
  </si>
  <si>
    <t>17.1.115</t>
  </si>
  <si>
    <t>Наложение одной пломбы при поверхностном и среднем  кариесе II и III класса по Блеку (сендвич-техника)из материалов ЭСТЕЛАЙТ,ФИЛТЕК-СУПРИМ,ФИЛТЕК-ФЛОУ  с подкладкой ВИТРЕМЕР</t>
  </si>
  <si>
    <t>17.1.116</t>
  </si>
  <si>
    <t>Наложение одной пломбы при поверхностном и среднем  кариесе IV класса по Блеку (линейная техника) из материала ХАРИЗМА с подкладкой СТОМАФИЛ</t>
  </si>
  <si>
    <t>17.1.117</t>
  </si>
  <si>
    <t>Наложение одной пломбы при поверхностном и среднем  кариесе IV класса по Блеку (линейная техника) из материала ХАРИЗМА с подкладкой КЕМФИЛ</t>
  </si>
  <si>
    <t>17.1.118</t>
  </si>
  <si>
    <t>Наложение одной пломбы при поверхностном и среднем  кариесе IV класса по Блеку (линейная техника) из материала ФИЛТЕК с подкладкой СТОМАФИЛ</t>
  </si>
  <si>
    <t>17.1.119</t>
  </si>
  <si>
    <t>Наложение одной пломбы при поверхностном и среднем  кариесе IV класса по Блеку (линейная техника) из материала ФИЛТЕК с подкладкой КЕМФИЛ</t>
  </si>
  <si>
    <t>17.1.120</t>
  </si>
  <si>
    <t>Наложение одной пломбы при поверхностном и среднем  кариесе IV класса по Блеку (линейная техника) из материалов ЭСТЕЛАЙТ,ФИЛТЕК-СУПРИМ,ФИЛТЕК-ФЛОУ  с подкладкой СТОМАФИЛ</t>
  </si>
  <si>
    <t>17.1.121</t>
  </si>
  <si>
    <t>Наложение одной пломбы при поверхностном и среднем  кариесе IV класса по Блеку (линейная техника) из материалов ЭСТЕЛАЙТ,ФИЛТЕК-СУПРИМ,ФИЛТЕК-ФЛОУ  с подкладкой КЕМФИЛ</t>
  </si>
  <si>
    <t>17.1.122</t>
  </si>
  <si>
    <t>Наложение одной пломбы при поверхностном и среднем  кариесе IV класса по Блеку (сендвич-техника) из материала ХАРИЗМА с подкладкой СТОМАФИЛ</t>
  </si>
  <si>
    <t>17.1.123</t>
  </si>
  <si>
    <t>Наложение одной пломбы при поверхностном и среднем  кариесе IV класса по Блеку (сендвич-техника) из материала ХАРИЗМА с подкладкой ФУДЖИ</t>
  </si>
  <si>
    <t>17.1.124</t>
  </si>
  <si>
    <t>Наложение одной пломбы при поверхностном и среднем  кариесе IV класса по Блеку (сендвич-техника) из материала ХАРИЗМА с подкладкой ВИТРЕМЕР</t>
  </si>
  <si>
    <t>17.1.125</t>
  </si>
  <si>
    <t>Наложение одной пломбы при поверхностном и среднем  кариесе IV класса по Блеку (сендвич-техника) из материала ФИЛТЕК с подкладкой СТОМАФИЛ</t>
  </si>
  <si>
    <t>17.1.126</t>
  </si>
  <si>
    <t>Наложение одной пломбы при поверхностном и среднем  кариесе IV класса по Блеку (сендвич-техника) из материала ФИЛТЕК с подкладкой ФУДЖИ</t>
  </si>
  <si>
    <t>17.1.127</t>
  </si>
  <si>
    <t>Наложение одной пломбы при поверхностном и среднем  кариесе IV класса по Блеку (сендвич-техника) из материала ФИЛТЕК с подкладкой ВИТРЕМЕР</t>
  </si>
  <si>
    <t>17.1.128</t>
  </si>
  <si>
    <t>Наложение одной пломбы при поверхностном и среднем  кариесе IV класса по Блеку (сендвич-техника) из материалов ЭСТЕЛАЙТ, ФИЛТЕК-СУПРИМ,ФИЛТЕК-ФЛОУ с подкладкой СТОМАФИЛ</t>
  </si>
  <si>
    <t>17.1.129</t>
  </si>
  <si>
    <t>Наложение одной пломбы при поверхностном и среднем  кариесе IV класса по Блеку (сендвич-техника) из материалов ЭСТЕЛАЙТ, ФИЛТЕК-СУПРИМ,ФИЛТЕК-ФЛОУ с подкладкой ФУДЖИ</t>
  </si>
  <si>
    <t>17.1.130</t>
  </si>
  <si>
    <t>Наложение одной пломбы при поверхностном и среднем  кариесе IV класса по Блеку (сендвич-техника) из материалов ЭСТЕЛАЙТ, ФИЛТЕК-СУПРИМ,ФИЛТЕК-ФЛОУ с подкладкой ВИТРЕМЕР</t>
  </si>
  <si>
    <t>17.1.131</t>
  </si>
  <si>
    <t>Лечение с  применением  пина в зависимости от вида полости (суммируется с основным видом работ)</t>
  </si>
  <si>
    <t>17.1.132</t>
  </si>
  <si>
    <t>Восстановление цвета и формы зуба при некариозных повреждениях твёрдых тканей зубов(эрозия,клиновидный дефект,гипоплазия) с применением материала ХАРИЗМА с подкладкой СТОМАФИЛ</t>
  </si>
  <si>
    <t>17.1.133</t>
  </si>
  <si>
    <t>Восстановление цвета и формы зуба при некариозных повреждениях твёрдых тканей зубов(эрозия,клиновидный дефект,гипоплазия) с применением материала ХАРИЗМА с подкладкой КЕМФИЛ</t>
  </si>
  <si>
    <t>17.1.134</t>
  </si>
  <si>
    <t>Восстановление цвета и формы зуба при некариозных повреждениях твёрдых тканей зубов(эрозия,клиновидный дефект,гипоплазия) с применением материала ФИЛТЕК с подкладкой СТОМАФИЛ</t>
  </si>
  <si>
    <t>17.1.135</t>
  </si>
  <si>
    <t>Восстановление цвета и формы зуба при некариозных повреждениях твёрдых тканей зубов(эрозия,клиновидный дефект,гипоплазия) с применением материала ФИЛТЕК с подкладкой КЕМФИЛ</t>
  </si>
  <si>
    <t>17.1.136</t>
  </si>
  <si>
    <t>Восстановление цвета и формы зуба при некариозных повреждениях твёрдых тканей зубов(эрозия,клиновидный дефект,гипоплазия) с применением ЭСТЕЛАЙТ, ФИЛТЕК-СУПРИМ,ФИЛТЕК-ФЛОУ с подкладкой СТОМАФИЛ</t>
  </si>
  <si>
    <t>17.1.137</t>
  </si>
  <si>
    <t>Восстановление цвета и формы зуба при некариозных повреждениях твёрдых тканей зубов(эрозия,клиновидный дефект,гипоплазия) с применением ЭСТЕЛАЙТ, ФИЛТЕК-СУПРИМ,ФИЛТЕК-ФЛОУ с подкладкой КЕМФИЛ</t>
  </si>
  <si>
    <t>17.1.138</t>
  </si>
  <si>
    <t>Восстановление цвета эмали с применением  материала ХАРИЗМА</t>
  </si>
  <si>
    <t>17.1.139</t>
  </si>
  <si>
    <t>Восстановление цвета эмали с применением  материала  ФИЛТЕК</t>
  </si>
  <si>
    <t>17.1.140</t>
  </si>
  <si>
    <t xml:space="preserve">Восстановление цвета эмали с применением   материалов ЭСТЕЛАЙТ, ФИЛТЕК-СУПРИМ,ФИЛТЕК-ФЛОУ </t>
  </si>
  <si>
    <t>17.1.141</t>
  </si>
  <si>
    <t>Восстановление  формы  зуба  при  отсутствии  твердых  тканей  до 1/2 коронки зуба с применением светоотверждаемого  материала ХАРИЗМА с подкладкой СТОМАФИЛ и АНКЕРНЫМ  ШТИФТОМ</t>
  </si>
  <si>
    <t>17.1.142</t>
  </si>
  <si>
    <t>Восстановление  формы  зуба  при  отсутствии  твердых  тканей  до 1/2 коронки зуба с применением светоотверждаемого  материала ХАРИЗМА с подкладкой ВИТРЕМЕР и АНКЕРНЫМ  ШТИФТОМ</t>
  </si>
  <si>
    <t>17.1.143</t>
  </si>
  <si>
    <t>Восстановление  формы  зуба  при  отсутствии  твердых  тканей  до 1/2 коронки зуба с применением материала химического отверждения ХАРИЗМА с подкладкой СТОМАФИЛ и АНКЕРНЫМ  ШТИФТОМ</t>
  </si>
  <si>
    <t>17.1.144</t>
  </si>
  <si>
    <t>Восстановление  формы  зуба  при  отсутствии  твердых  тканей  до 1/2 коронки зуба с применением материала химического отверждения ХАРИЗМА с подкладкой ВИТРЕМЕР и АНКЕРНЫМ  ШТИФТОМ</t>
  </si>
  <si>
    <t>17.1.145</t>
  </si>
  <si>
    <t>Восстановление  формы  зуба  при  отсутствии  твердых  тканей  до 1/2 коронки зуба с применением  материала  химического отверждения ЮНИФИЛ , КОМПОЛАЙТ  с подкладкой СТОМАФИЛ и АНКЕРНЫМ  ШТИФТОМ</t>
  </si>
  <si>
    <t>17.1.146</t>
  </si>
  <si>
    <t>Восстановление  формы  зуба  при  отсутствии  твердых  тканей  до 1/2 коронки зуба с применением  материала  химического отверждения ЮНИФИЛ , КОМПОЛАЙТ  с подкладкой ВИТРЕМЕР и АНКЕРНЫМ  ШТИФТОМ</t>
  </si>
  <si>
    <t>17.1.147</t>
  </si>
  <si>
    <t>Восстановление  формы  зуба  при  отсутствии  твердых  тканей  до 1/2 коронки зуба с применением материала ХАРИЗМА с подкладкой СТОМАФИЛ и АНКЕРНЫМ  ШТИФТОМ</t>
  </si>
  <si>
    <t>17.1.148</t>
  </si>
  <si>
    <t>Восстановление  формы  зуба  при  отсутствии  твердых  тканей  до 1/2 коронки зуба с применением материала ХАРИЗМА с подкладкой ВИТРЕМЕР и АНКЕРНЫМ  ШТИФТОМ</t>
  </si>
  <si>
    <t>17.1.149</t>
  </si>
  <si>
    <t>Восстановление  формы  зуба  при  отсутствии  твердых  тканей  до 1/2 коронки зуба с применением материала ФИЛТЕК  с подкладкой СТОМАФИЛ и АНКЕРНЫМ  ШТИФТОМ</t>
  </si>
  <si>
    <t>17.1.150</t>
  </si>
  <si>
    <t>Восстановление  формы  зуба  при  отсутствии  твердых  тканей  до 1/2 коронки зуба с применением материала ФИЛТЕК  с подкладкой ВИТРЕМЕР и АНКЕРНЫМ  ШТИФТОМ</t>
  </si>
  <si>
    <t>17.1.151</t>
  </si>
  <si>
    <t>Восстановление  формы  зуба  при  отсутствии  твердых  тканей  до 1/2 коронки зуба с применением материала ЭСТЕЛАЙТ,ФИЛТЕК-СУПРИМ,ФИЛТЕК-ФЛОУ  с подкладкой СТОМАФИЛ и АНКЕРНЫМ  ШТИФТОМ</t>
  </si>
  <si>
    <t>17.1.152</t>
  </si>
  <si>
    <t>Восстановление  формы  зуба  при  отсутствии  твердых  тканей  до 1/2 коронки зуба с применением материала ЭСТЕЛАЙТ,ФИЛТЕК-СУПРИМ,ФИЛТЕК-ФЛОУ  с подкладкой ВИТРЕМЕР и АНКЕРНЫМ  ШТИФТОМ</t>
  </si>
  <si>
    <t>17.1.153</t>
  </si>
  <si>
    <t>Восстановление  формы  зуба  при  отсутствии  твердых  тканей  до 1/2 коронки зуба с применением материала ХАРИЗМА с подкладкой СТОМАФИЛ и СТЕКЛОВОЛОКОННЫМ  ШТИФТОМ</t>
  </si>
  <si>
    <t>17.1.154</t>
  </si>
  <si>
    <t>Восстановление  формы  зуба  при  отсутствии  твердых  тканей  до 1/2 коронки зуба с применением материала ХАРИЗМА с подкладкой ВИТРЕМЕР и СТЕКЛОВОЛОКОННЫМ  ШТИФТОМ</t>
  </si>
  <si>
    <t>17.1.155</t>
  </si>
  <si>
    <t>Восстановление  формы  зуба  при  отсутствии  твердых  тканей  до 1/2 коронки зуба с применением материала ФИЛТЕК  с подкладкой СТОМАФИЛ и СТЕКЛОВОЛОКОННЫМ  ШТИФТОМ</t>
  </si>
  <si>
    <t>17.1.156</t>
  </si>
  <si>
    <t>Восстановление  формы  зуба  при  отсутствии  твердых  тканей  до 1/2 коронки зуба с применением материала ФИЛТЕК  с подкладкой ВИТРЕМЕР и СТЕКЛОВОЛОКОННЫМ  ШТИФТОМ</t>
  </si>
  <si>
    <t>17.1.157</t>
  </si>
  <si>
    <t>Восстановление  формы  зуба  при  отсутствии  твердых  тканей  до 1/2 коронки зуба с применением материала ЭСТЕЛАЙТ,ФИЛТЕК-СУПРИМ,ФИЛТЕК-ФЛОУ   с подкладкой СТОМАФИЛ и СТЕКЛОВОЛОКОННЫМ  ШТИФТОМ</t>
  </si>
  <si>
    <t>17.1.158</t>
  </si>
  <si>
    <t>Восстановление  формы  зуба  при  отсутствии  твердых  тканей  до 1/2 коронки зуба с применением материала ЭСТЕЛАЙТ,ФИЛТЕК-СУПРИМ,ФИЛТЕК-ФЛОУ   с подкладкой ВИТРЕМЕР и СТЕКЛОВОЛОКОННЫМ  ШТИФТОМ</t>
  </si>
  <si>
    <t>17.1.159</t>
  </si>
  <si>
    <t>Восстановление формы зуба при полном отсутствии коронки зуба(включена работа по подготовке корневого канала для рамки,поста)с применением материала ХАРИЗМА с подкладкой СТОМАФИЛ и АНКЕРНЫМ  ШТИФТОМ</t>
  </si>
  <si>
    <t>17.1.160</t>
  </si>
  <si>
    <t>Восстановление формы зуба при полном отсутствии коронки зуба(включена работа по подготовке корневого канала для рамки,поста)с применением материала ХАРИЗМА с подкладкой ВИТРЕМЕР и АНКЕРНЫМ  ШТИФТОМ</t>
  </si>
  <si>
    <t>17.1.161</t>
  </si>
  <si>
    <t>Восстановление формы зуба при полном отсутствии коронки зуба(включена работа по подготовке корневого канала для рамки,поста)с применением материала ФИЛТЕК  с подкладкой СТОМАФИЛ и АНКЕРНЫМ  ШТИФТОМ</t>
  </si>
  <si>
    <t>17.1.162</t>
  </si>
  <si>
    <t>Восстановление формы зуба при полном отсутствии коронки зуба(включена работа по подготовке корневого канала для рамки,поста)с применением материала ФИЛТЕК  с подкладкой ВИТРЕМЕР и АНКЕРНЫМ  ШТИФТОМ</t>
  </si>
  <si>
    <t>17.1.163</t>
  </si>
  <si>
    <t>Восстановление формы зуба при полном отсутствии коронки зуба(включена работа по подготовке корневого канала для рамки,поста)с применением материала ЭСТЕЛАЙТ,ФИЛТЕК-СУПРИМ,ФИЛТЕК-ФЛОУ  с подкладкой СТОМАФИЛ и АНКЕРНЫМ  ШТИФТОМ</t>
  </si>
  <si>
    <t>17.1.164</t>
  </si>
  <si>
    <t>Восстановление формы зуба при полном отсутствии коронки зуба(включена работа по подготовке корневого канала для рамки,поста)с применением материала ЭСТЕЛАЙТ,ФИЛТЕК-СУПРИМ,ФИЛТЕК-ФЛОУ  с подкладкой  ВИТРЕМЕР и АНКЕРНЫМ  ШТИФТОМ</t>
  </si>
  <si>
    <t>17.1.165</t>
  </si>
  <si>
    <t>Восстановление формы зуба при полном отсутствии коронки зуба(включена работа по подготовке корневого канала для рамки,поста)с применением материала ХАРИЗМА с подкладкой СТОМАФИЛ и СТЕКЛОВОЛОКОННЫМ  ШТИФТОМ</t>
  </si>
  <si>
    <t>17.1.166</t>
  </si>
  <si>
    <t>Восстановление формы зуба при полном отсутствии коронки зуба(включена работа по подготовке корневого канала для рамки,поста)с применением материала ХАРИЗМА с подкладкой  ВИТРЕМЕР и СТЕКЛОВОЛОКОННЫМ  ШТИФТОМ</t>
  </si>
  <si>
    <t>17.1.167</t>
  </si>
  <si>
    <t>Восстановление формы зуба при полном отсутствии коронки зуба(включена работа по подготовке корневого канала для рамки,поста)с применением материала ФИЛТЕК с подкладкой СТОМАФИЛ и СТЕКЛОВОЛОКОННЫМ  ШТИФТОМ</t>
  </si>
  <si>
    <t>17.1.168</t>
  </si>
  <si>
    <t>Восстановление формы зуба при полном отсутствии коронки зуба(включена работа по подготовке корневого канала для рамки,поста)с применением материала ФИЛТЕК с подкладкой  ВИТРЕМЕР и СТЕКЛОВОЛОКОННЫМ  ШТИФТОМ</t>
  </si>
  <si>
    <t>17.1.169</t>
  </si>
  <si>
    <t>Восстановление формы зуба при полном отсутствии коронки зуба(включена работа по подготовке корневого канала для рамки,поста)с применением материала ЭСТЕЛАЙТ,ФИЛТЕК-СУПРИМ,ФИЛТЕК-ФЛОУ с подкладкой СТОМАФИЛ и СТЕКЛОВОЛОКОННЫМ  ШТИФТОМ</t>
  </si>
  <si>
    <t>17.1.170</t>
  </si>
  <si>
    <t>Восстановление формы зуба при полном отсутствии коронки зуба(включена работа по подготовке корневого канала для рамки,поста)с применением материала ЭСТЕЛАЙТ,ФИЛТЕК-СУПРИМ,ФИЛТЕК-ФЛОУ с подкладкой  ВИТРЕМЕР и СТЕКЛОВОЛОКОННЫМ  ШТИФТОМ</t>
  </si>
  <si>
    <t>17.1.171</t>
  </si>
  <si>
    <t>Реставрация зубных  рядов: за  каждый зуб (тремы, энастемы) с применением материала  ХАРИЗМА</t>
  </si>
  <si>
    <t>17.1.172</t>
  </si>
  <si>
    <t>Реставрация зубных  рядов: за  каждый зуб (тремы, энастемы) с применением материала  ФИЛТЕК</t>
  </si>
  <si>
    <t>17.1.173</t>
  </si>
  <si>
    <t>Реставрация зубных  рядов: за  каждый зуб (тремы, энастемы) с применением материалов  ЭСТЕЛАЙТ,ФИЛТЕК-СУПРИМ,ФИЛТЕК-ФЛОУ</t>
  </si>
  <si>
    <t>17.1.174</t>
  </si>
  <si>
    <t>Реставрация при  врожденных аномалиях формы зуба с применением материала ХАРИЗМА</t>
  </si>
  <si>
    <t>17.1.175</t>
  </si>
  <si>
    <t>Реставрация при  врожденных аномалиях формы зуба с применением материала ФИЛТЕК</t>
  </si>
  <si>
    <t>17.1.176</t>
  </si>
  <si>
    <t>Реставрация при  врожденных аномалиях формы зуба с применением материалов  ЭСТЕЛАЙТ,ФИЛТЕК-СУПРИМ,ФИЛТЕК-ФЛОУ</t>
  </si>
  <si>
    <t>17.1.177</t>
  </si>
  <si>
    <t>Полировка пломбы из композита при лечении кариозных полостей I,II,III,IV,V классов по Блеку</t>
  </si>
  <si>
    <t>17.1.178</t>
  </si>
  <si>
    <t xml:space="preserve">Полировка пломбы при реставрационных работах и при лечении  кариозных полостей  IV класса по Блеку </t>
  </si>
  <si>
    <t>Эндодонтические виды работ</t>
  </si>
  <si>
    <t>17.1.179</t>
  </si>
  <si>
    <t>Фиксация поста в корневом канале</t>
  </si>
  <si>
    <t>17.1.180</t>
  </si>
  <si>
    <t>Лечение пульпита ампутационным методом без наложения пломбы</t>
  </si>
  <si>
    <t>17.1.181</t>
  </si>
  <si>
    <t>Лечение периодонтита имперегнационным методом (без наложения пломбы)</t>
  </si>
  <si>
    <t>17.1.182</t>
  </si>
  <si>
    <t>Лечение одного хорошо проходимого корневого канала без применения средств резорбции с применением материала  ЭНДОМЕТАЗОН</t>
  </si>
  <si>
    <t>17.1.183</t>
  </si>
  <si>
    <t>Лечение одного хорошо проходимого корневого канала без применения средств резорбции с применением материала  ВИТАПЭКС</t>
  </si>
  <si>
    <t>17.1.184</t>
  </si>
  <si>
    <t>Лечение одного хорошо проходимого корневого канала без применения средств резорбции с применением материала  АН-PLUS</t>
  </si>
  <si>
    <t>17.1.185</t>
  </si>
  <si>
    <t>Лечение одного хорошо проходимого корневого канала без применения средств резорбции с применением материала НЕО ТРИОЦИНК</t>
  </si>
  <si>
    <t>17.1.186</t>
  </si>
  <si>
    <t>Лечение одного корневого канала с применением средств  механического и химического расширения</t>
  </si>
  <si>
    <t>17.1.187</t>
  </si>
  <si>
    <t>Введение лекарственных средств отечественного  производства  в корневой канал при лечении  деструктивных форм периодонтитов ( 1 процедура на 1 канал)</t>
  </si>
  <si>
    <t>17.1.188</t>
  </si>
  <si>
    <t>Введение лекарственных средств импортного   производства  СЕПТОМИКСИН   в корневой канал при лечении  деструктивных форм периодонтитов ( 1 процедура на 1 канал)</t>
  </si>
  <si>
    <t>17.1.189</t>
  </si>
  <si>
    <t>Подготовка и обтурация одного корневого канала гуттаперчей ( 5 штифтов)</t>
  </si>
  <si>
    <t>17.1.190</t>
  </si>
  <si>
    <t>Подготовка и обтурация одного корневого канала гуттаперчей ( 10 штифтов)</t>
  </si>
  <si>
    <t>17.1.191</t>
  </si>
  <si>
    <t>Распломбировка одного корневого канала пломбированного цинк-эвгеноловой пастой</t>
  </si>
  <si>
    <t>17.1.192</t>
  </si>
  <si>
    <t>Распломбировка одного корневого канала пломбированного резорцин-формалиновой пастой</t>
  </si>
  <si>
    <t>17.1.193</t>
  </si>
  <si>
    <t>Распломбировка одного корневого канала пломбированного фосфат-цементом</t>
  </si>
  <si>
    <t>17.1.194</t>
  </si>
  <si>
    <t>Извлечение фиксированного инородного тела из одного корневого канала</t>
  </si>
  <si>
    <t>17.1.195</t>
  </si>
  <si>
    <t>Распломбирование одного канала под штифт</t>
  </si>
  <si>
    <t>17.1.196</t>
  </si>
  <si>
    <t>Удаление назубных отложений ручным способом полностью (не менее 5 зубов )с обязательным указанием зубной формулы</t>
  </si>
  <si>
    <t>17.1.197</t>
  </si>
  <si>
    <t>Удаление назубных отложений с помощью ультрозвуковой аппаратуры полностью (не менее 5 зубов )с обязательным указанием зубной формулы</t>
  </si>
  <si>
    <t>17.1.198</t>
  </si>
  <si>
    <t>Вакуум-терапия (1 сеанс, проводится врачем)</t>
  </si>
  <si>
    <t>17.1.199</t>
  </si>
  <si>
    <t xml:space="preserve">Снятие и анализ окклюдограммы </t>
  </si>
  <si>
    <t>17.1.200</t>
  </si>
  <si>
    <t>Сошлифовка эмали со ската бугра одного зуба</t>
  </si>
  <si>
    <t>17.1.201</t>
  </si>
  <si>
    <t>Наложение одного звена шины из лигатурной проволоки</t>
  </si>
  <si>
    <t>17.1.202</t>
  </si>
  <si>
    <t>Шинирование зубов с применением композита светового отверждения  ХАРИЗМА  (в области одного зуба)</t>
  </si>
  <si>
    <t>17.1.203</t>
  </si>
  <si>
    <t>Шинирование зубов с применением композита светового отверждения  ФИЛТЕК   (в области одного зуба)</t>
  </si>
  <si>
    <t>17.1.204</t>
  </si>
  <si>
    <t>Шинирование зубов с применением композитов светового отверждения  ЭСТЕЛАЙТ,ФИЛТЕК-СУПРИМ,ФИЛТЕК-ФЛОУ  (в области одного зуба)</t>
  </si>
  <si>
    <t>17.1.205</t>
  </si>
  <si>
    <t>Гидромассаж дёсен</t>
  </si>
  <si>
    <t>17.1.206</t>
  </si>
  <si>
    <t>Шинирование 2-х зубов штифтами с внутриканальной фиксацией</t>
  </si>
  <si>
    <t>17.1.207</t>
  </si>
  <si>
    <t>Кюретаж  пародонтальных  карманов  в  области  2-х  зубов  без отслаивания лоскута</t>
  </si>
  <si>
    <t>17.1.208</t>
  </si>
  <si>
    <t>Кюретаж  пародонтальных  карманов  в  области  2-х  зубов  с отслаиванием лоскута</t>
  </si>
  <si>
    <t>17.1.209</t>
  </si>
  <si>
    <t xml:space="preserve">Лечебная повязка из материалов  отечественного  производства  на слизистую оболочку полости рта 1 процедура  </t>
  </si>
  <si>
    <t>17.1.210</t>
  </si>
  <si>
    <t xml:space="preserve">Лечебная повязка из материала  ЙОДОГЛИКОЛЬ   на слизистую оболочку полости рта 1 процедура  </t>
  </si>
  <si>
    <t>17.1.211</t>
  </si>
  <si>
    <t>Медикаментозное лечение пародонтальных карманов: орошение</t>
  </si>
  <si>
    <t>17.1.212</t>
  </si>
  <si>
    <t>Медикаментозное лечение пародонтальных карманов: аппликация с лентой  ДИПЛЕН - ДЕНТА</t>
  </si>
  <si>
    <t>17.1.213</t>
  </si>
  <si>
    <t xml:space="preserve">Медикаментозное лечение пародонтальных карманов: истилляция </t>
  </si>
  <si>
    <t>17.1.214</t>
  </si>
  <si>
    <t>Медикаментозное лечение пародонтальных карманов: инстилляция  с  применением ЙОДОГЛИКОЛЯ 1 процедура на 1 карман</t>
  </si>
  <si>
    <t>17.1.215</t>
  </si>
  <si>
    <t>Медикаментозное лечение пародонтальных карманов: повязка с применением  пасты  СЕПТОПАК 1 процедура на 1 карман</t>
  </si>
  <si>
    <t>17.1.216</t>
  </si>
  <si>
    <t>Вскрытие пародонтального абцесса</t>
  </si>
  <si>
    <t>17.1.217</t>
  </si>
  <si>
    <t>Гингивопластика в области шести зубов</t>
  </si>
  <si>
    <t>17.1.218</t>
  </si>
  <si>
    <t>Вестибулопластика в области шести зубов</t>
  </si>
  <si>
    <t>17.1.219</t>
  </si>
  <si>
    <t>Шинирование зубов с  применением стекловолоконных материалов (риббонд и др.) и светоотверждаемого материала ХАРИЗМА , крепление к коронке 1 зуба</t>
  </si>
  <si>
    <t>17.1.220</t>
  </si>
  <si>
    <t>Шинирование зубов с  применением стекловолоконных материалов (риббонд и др.) и светоотверждаемого материала ФИЛТЕК , крепление к коронке 1 зуба</t>
  </si>
  <si>
    <t>17.1.221</t>
  </si>
  <si>
    <t>Шинирование зубов с  применением стекловолоконных материалов (риббонд и др.) и светоотверждаемого материала ЭСТЕЛАЙТ,ФИЛТЕК-СУПРИМ,ФИЛТЕК-ФЛОУ , крепление к коронке 1 зуба</t>
  </si>
  <si>
    <t>17.1.222</t>
  </si>
  <si>
    <t xml:space="preserve">Забор содержимого пародонтальных карманов для микробиологического исследования </t>
  </si>
  <si>
    <t>17.1.223</t>
  </si>
  <si>
    <t>Восстановление одной единицы дефекта зубного ряда с применением стекловолоконных материалов и фотополимера  ХАРИЗМА  прямым способом в области фронтальных зубов</t>
  </si>
  <si>
    <t>17.1.224</t>
  </si>
  <si>
    <t>Восстановление одной единицы дефекта зубного ряда с применением стекловолоконных материалов и фотополимера  ФИЛТЕК  прямым способом в области фронтальных зубов</t>
  </si>
  <si>
    <t>17.1.225</t>
  </si>
  <si>
    <t>Восстановление одной единицы дефекта зубного ряда с применением стекловолоконных материалов и фотополимера  ЭСТЕЛАЙТ,ФИЛТЕК-СУПРИМ,ФИЛТЕК-ФЛОУ  прямым способом в области фронтальных зубов</t>
  </si>
  <si>
    <t>17.1.226</t>
  </si>
  <si>
    <t>Восстановление одной единицы дефекта зубного ряда с применением стекловолоконных материалов и фотополимера  ХАРИЗМА  прямым способом :в области премоляров</t>
  </si>
  <si>
    <t>17.1.227</t>
  </si>
  <si>
    <t>Восстановление одной единицы дефекта зубного ряда с применением стекловолоконных материалов и фотополимера  ФИЛТЕК  прямым способом :в области премоляров</t>
  </si>
  <si>
    <t>17.1.228</t>
  </si>
  <si>
    <t>Восстановление одной единицы дефекта зубного ряда с применением стекловолоконных материалов и фотополимера  ЭСТЕЛАЙТ,ФИЛТЕК-СУПРИМ,ФИЛТЕК-ФЛОУ  прямым способом :в области премоляров</t>
  </si>
  <si>
    <t>17.1.229</t>
  </si>
  <si>
    <t>Восстановление одной единицы дефекта зубного ряда с применением стекловолоконных материалов и фотополимера   ХАРИЗМА  прямым способом : в области моляров</t>
  </si>
  <si>
    <t>17.1.230</t>
  </si>
  <si>
    <t>Восстановление одной единицы дефекта зубного ряда с применением стекловолоконных материалов и фотополимера  ФИЛТЕК  прямым способом : в области моляров</t>
  </si>
  <si>
    <t>17.1.231</t>
  </si>
  <si>
    <t>Восстановление одной единицы дефекта зубного ряда с применением стекловолоконных материалов и фотополимера  ЭСТЕЛАЙТ,ФИЛТЕК-СУПРИМ,ФИЛТЕК-ФЛОУ  прямым способом : в области моляров</t>
  </si>
  <si>
    <t>17.1.232</t>
  </si>
  <si>
    <t>Восстановление одной единицы включённого дефекта зубного ряда с применением стекловолоконных материалов и фотополимера  ХАРИЗМА  непрямым способом в области фронтальных зубов</t>
  </si>
  <si>
    <t>17.1.233</t>
  </si>
  <si>
    <t>Восстановление одной единицы включённого дефекта зубного ряда с применением стекловолоконных материалов и фотополимера  ФИЛТЕК  непрямым способом в области фронтальных зубов</t>
  </si>
  <si>
    <t>17.1.234</t>
  </si>
  <si>
    <t>Восстановление одной единицы включённого дефекта зубного ряда с применением стекловолоконных материалов и фотополимера  ЭСТЕЛАЙТ,ФИЛТЕК-СУПРИМ,ФИЛТЕК-ФЛОУ   непрямым способом в области фронтальных зубов</t>
  </si>
  <si>
    <t>17.1.235</t>
  </si>
  <si>
    <t>Восстановление одной единицы включённого дефекта зубного ряда с применением  стекловолоконных материалов и фотополимера   ХАРИЗМА непрямым способом :в области премоляров</t>
  </si>
  <si>
    <t>17.1.236</t>
  </si>
  <si>
    <t>Восстановление одной единицы включённого дефекта зубного ряда с применением  стекловолоконных материалов и фотополимера   ФИЛТЕК  непрямым способом :в области премоляров</t>
  </si>
  <si>
    <t>17.1.237</t>
  </si>
  <si>
    <t>Восстановление одной единицы включённого дефекта зубного ряда с применением  стекловолоконных материалов и фотополимера   ЭСТЕЛАЙТ,ФИЛТЕК-СУПРИМ,ФИЛТЕК-ФЛОУ непрямым способом :в области премоляров</t>
  </si>
  <si>
    <t>17.1.238</t>
  </si>
  <si>
    <t>Восстановление одной единицы включённого дефекта зубного ряда с применением стекловолоконных материалов и фотополимера ХАРИЗМА непрямым способом в области моляров</t>
  </si>
  <si>
    <t>17.1.239</t>
  </si>
  <si>
    <t>Восстановление одной единицы включённого дефекта зубного ряда с применением стекловолоконных материалов и фотополимера ФИЛТЕК непрямым способом в области моляров</t>
  </si>
  <si>
    <t>17.1.240</t>
  </si>
  <si>
    <t>Восстановление одной единицы включённого дефекта зубного ряда с применением стекловолоконных материалов и фотополимера ЭСТЕЛАЙТ,ФИЛТЕК-СУПРИМ,ФИЛТЕК-ФЛОУ непрямым способом в области моляров</t>
  </si>
  <si>
    <t>17.1.241</t>
  </si>
  <si>
    <t>Фиксация  конструкции  к  коронке  одного  зуба  (суммируется с  восстановлением одной единицы дефекта зубного ряда с применением стекловолоконных материалов  и фотополимера ХАРИЗМА  непрямым способом :в области фронтальных зубов,премоляров,моляров)</t>
  </si>
  <si>
    <t>17.1.242</t>
  </si>
  <si>
    <t>Фиксация  конструкции  к  коронке  одного  зуба  (суммируется с  восстановлением одной единицы дефекта зубного ряда с применением стекловолоконных материалов  и фотополимера ФИЛТЕК   непрямым способом :в области фронтальных зубов,премоляров,моляров)</t>
  </si>
  <si>
    <t>17.1.243</t>
  </si>
  <si>
    <t>Фиксация  конструкции  к  коронке  одного  зуба  (суммируется с  восстановлением одной единицы дефекта зубного ряда с применением стекловолоконных материалов  и фотополимера ЭСТЕЛАЙТ,ФИЛТЕК-СУПРИМ,ФИЛТЕК-ФЛОУ  непрямым способом :в области фронтальных зубо</t>
  </si>
  <si>
    <t>17.1.244</t>
  </si>
  <si>
    <t>Реставрации одной фасетки фотополимером  ХАРИЗМА</t>
  </si>
  <si>
    <t>17.1.245</t>
  </si>
  <si>
    <t>Реставрации одной фасетки фотополимером  ФИЛТЕК</t>
  </si>
  <si>
    <t>17.1.246</t>
  </si>
  <si>
    <t>Реставрации одной фасетки фотополимером  ЭСТЕЛАЙТ,ФИЛТЕК-СУПРИМ,ФИЛТЕК-ФЛОУ</t>
  </si>
  <si>
    <t>17.1.247</t>
  </si>
  <si>
    <t>Восстановление фасетки из металлической ортопедической  конструкции фотополимером ХАРИЗМА</t>
  </si>
  <si>
    <t>17.1.248</t>
  </si>
  <si>
    <t>Восстановление фасетки из металлической ортопедической  конструкции фотополимером ФИЛТЕК</t>
  </si>
  <si>
    <t>17.1.249</t>
  </si>
  <si>
    <t>Восстановление фасетки из металлической ортопедической  конструкции фотополимером ЭСТЕЛАЙТ,ФИЛТЕК-СУПРИМ,ФИЛТЕК-ФЛОУ</t>
  </si>
  <si>
    <t>17.1.250</t>
  </si>
  <si>
    <t>Заболевания слизистой оболочки полости рта</t>
  </si>
  <si>
    <t>17.1.251</t>
  </si>
  <si>
    <t>Начато</t>
  </si>
  <si>
    <t>17.1.252</t>
  </si>
  <si>
    <t>Сеанс лечения</t>
  </si>
  <si>
    <t>Виды работ на хирургическом приеме (без учета анестезии)</t>
  </si>
  <si>
    <t>17.1.253</t>
  </si>
  <si>
    <t xml:space="preserve">Удаление временного зуба </t>
  </si>
  <si>
    <t>17.1.254</t>
  </si>
  <si>
    <t>Удаление постоянного зуба</t>
  </si>
  <si>
    <t>17.1.255</t>
  </si>
  <si>
    <t>Сложное удаление зуба с разъединением корней</t>
  </si>
  <si>
    <t>17.1.256</t>
  </si>
  <si>
    <t>Сложное удаление зуба с выкраиванием слизисто-надкостничного лоскута и резекцией костной пластинки</t>
  </si>
  <si>
    <t>17.1.257</t>
  </si>
  <si>
    <t>Удаление ретенированного, дистопорированного зуба</t>
  </si>
  <si>
    <t>17.1.258</t>
  </si>
  <si>
    <t>Коррекция альвесоларного отростка для подготовки к протезированию</t>
  </si>
  <si>
    <t>17.1.259</t>
  </si>
  <si>
    <t>Удаление одного зуба с применением трансплантата при заболеваниях пародонта</t>
  </si>
  <si>
    <t>17.1.260</t>
  </si>
  <si>
    <t>Перевязка раны в полости рта</t>
  </si>
  <si>
    <t>17.1.261</t>
  </si>
  <si>
    <t>Лечение альвесолита с ревизией лунки</t>
  </si>
  <si>
    <t>17.1.262</t>
  </si>
  <si>
    <t>Остановка кровотечения</t>
  </si>
  <si>
    <t>17.1.263</t>
  </si>
  <si>
    <t>Внутриротовой разрез с дренированием раны</t>
  </si>
  <si>
    <t>17.1.264</t>
  </si>
  <si>
    <t>Внеротовой разрез, дренирование</t>
  </si>
  <si>
    <t>17.1.265</t>
  </si>
  <si>
    <t>Перевязка после внеротового разрезе</t>
  </si>
  <si>
    <t>17.1.266</t>
  </si>
  <si>
    <t>Секвестрэктомия</t>
  </si>
  <si>
    <t>17.1.267</t>
  </si>
  <si>
    <t>Резекция верхушки корня одного зуба</t>
  </si>
  <si>
    <t>17.1.268</t>
  </si>
  <si>
    <t>Резекция верхушки корня двух и более зубов</t>
  </si>
  <si>
    <t>17.1.269</t>
  </si>
  <si>
    <t>Цистэктомия</t>
  </si>
  <si>
    <t>17.1.270</t>
  </si>
  <si>
    <t>Иссечение доброкачественного новообразования мягких тканей полости рта (папиллома , фиброма , эпулис , гипертрофический гингивит)</t>
  </si>
  <si>
    <t>17.1.271</t>
  </si>
  <si>
    <t>Удаление ретенционной кисты-цистэктомия</t>
  </si>
  <si>
    <t>17.1.272</t>
  </si>
  <si>
    <t>Удаление ретенционной кисты-цистэктомия  лазером</t>
  </si>
  <si>
    <t>17.1.273</t>
  </si>
  <si>
    <t>Удаление ретенционной кисты-цистотомия</t>
  </si>
  <si>
    <t>17.1.274</t>
  </si>
  <si>
    <t>Удаление ретенционной кисты-цистотомия  лазером</t>
  </si>
  <si>
    <t>17.1.275</t>
  </si>
  <si>
    <t>Удаление доброкачественного образования кости (одонтома, остеома и др.)</t>
  </si>
  <si>
    <t>17.1.276</t>
  </si>
  <si>
    <t>Иссечение капюшона</t>
  </si>
  <si>
    <t>17.1.277</t>
  </si>
  <si>
    <t>Коррекция уздечки языка,губы</t>
  </si>
  <si>
    <t>17.1.278</t>
  </si>
  <si>
    <t>Рассечение уздечки языка</t>
  </si>
  <si>
    <t>17.1.279</t>
  </si>
  <si>
    <t>Иссечение доброкачественного образования кожи</t>
  </si>
  <si>
    <t>17.1.280</t>
  </si>
  <si>
    <t>Шинирование при переломах челюстей без смещения обломков</t>
  </si>
  <si>
    <t>17.1.281</t>
  </si>
  <si>
    <t>Шинирование при переломах челюстей со смещением обломков</t>
  </si>
  <si>
    <t>17.1.282</t>
  </si>
  <si>
    <t>Лигатурное скрепление при вывихах зубов (1 зуб)</t>
  </si>
  <si>
    <t>17.1.283</t>
  </si>
  <si>
    <t>Снятие шины с одной челюсти</t>
  </si>
  <si>
    <t>17.1.284</t>
  </si>
  <si>
    <t>ПХО раны наложения швов</t>
  </si>
  <si>
    <t>17.1.285</t>
  </si>
  <si>
    <t>Наложение одного шва</t>
  </si>
  <si>
    <t>17.1.286</t>
  </si>
  <si>
    <t>Пластика перфорации верхнечелюстной пазухи</t>
  </si>
  <si>
    <t>17.1.287</t>
  </si>
  <si>
    <t>Биопсия слизистой оболочки полости рта</t>
  </si>
  <si>
    <t>17.1.288</t>
  </si>
  <si>
    <t>Биопсия кожи</t>
  </si>
  <si>
    <t>17.1.289</t>
  </si>
  <si>
    <t>Биопсия кости</t>
  </si>
  <si>
    <t>17.1.290</t>
  </si>
  <si>
    <t xml:space="preserve">Биопсия пункционная </t>
  </si>
  <si>
    <t>17.1.291</t>
  </si>
  <si>
    <t>Бужирование протока слюнной железы</t>
  </si>
  <si>
    <t>17.1.292</t>
  </si>
  <si>
    <t>Удаление камня из протока слюнной железы</t>
  </si>
  <si>
    <t>17.1.293</t>
  </si>
  <si>
    <t>Сиалография</t>
  </si>
  <si>
    <t>17.1.294</t>
  </si>
  <si>
    <t>Склерозирующая терапия</t>
  </si>
  <si>
    <t>17.1.295</t>
  </si>
  <si>
    <t>Наложение повязки, компресса с участием врача</t>
  </si>
  <si>
    <t>17.1.296</t>
  </si>
  <si>
    <t>Вправление вывиха нижней челюсти</t>
  </si>
  <si>
    <t>17.1.297</t>
  </si>
  <si>
    <t>Компактостеотомия в области 2-х зубов</t>
  </si>
  <si>
    <t>17.1.298</t>
  </si>
  <si>
    <t>Гемисекция, ампутация корня зуба без выкраивания слизисто- надкостничного лоскута</t>
  </si>
  <si>
    <t>17.1.299</t>
  </si>
  <si>
    <t xml:space="preserve">Гемисекция, ампутация корня зуба с выкраиванием слизисто-надкостничного лоскута </t>
  </si>
  <si>
    <t>17.1.300</t>
  </si>
  <si>
    <t>Короно-радикулярная сепарация</t>
  </si>
  <si>
    <t>17.1.301</t>
  </si>
  <si>
    <t xml:space="preserve">Снятие швов </t>
  </si>
  <si>
    <t>17.1.302</t>
  </si>
  <si>
    <t>Реплантация однокорневого зуба или зачатка зуба</t>
  </si>
  <si>
    <t>17.1.303</t>
  </si>
  <si>
    <t>Реплантация многокорневого зуба</t>
  </si>
  <si>
    <t>17.1.304</t>
  </si>
  <si>
    <t>Иссечение рубца на коже</t>
  </si>
  <si>
    <t>17.1.305</t>
  </si>
  <si>
    <t>Пластика слюнного свища</t>
  </si>
  <si>
    <t>17.1.306</t>
  </si>
  <si>
    <t>Лечение заболеваний слюнных желез, височно-нижечелюстного сустава - первое посещение</t>
  </si>
  <si>
    <t>17.1.307</t>
  </si>
  <si>
    <t>Лечение заболеваний слюнных желез, височно-нижечелюстного сустава  - последующее посещение</t>
  </si>
  <si>
    <t>17.1.308</t>
  </si>
  <si>
    <t>Введение лекарственных веществ в височно-нижечелюстной сустав</t>
  </si>
  <si>
    <t>17.1.309</t>
  </si>
  <si>
    <t>Операция имплантации (введение одного имплантанта)</t>
  </si>
  <si>
    <t>17.1.310</t>
  </si>
  <si>
    <t xml:space="preserve">Бескровное  хирургическое  лечение  новообразований  слизистой  оболочки  полости  рта  и   кожи  в  области  лица  и  шеи  при  помощи  лазерной  хирургической  установки  " СКАЛЬПЕЛЬ - 1 "  </t>
  </si>
  <si>
    <t>Физиопроцедуры</t>
  </si>
  <si>
    <t>17.1.311</t>
  </si>
  <si>
    <t>Лечение лазером  "Милта ","Оптодан" 1 процедура на 1 поле</t>
  </si>
  <si>
    <t>.</t>
  </si>
  <si>
    <t xml:space="preserve">                                                                                         № 270 от 06.06.2014г.</t>
  </si>
  <si>
    <t xml:space="preserve">                                                                              Приложение  </t>
  </si>
  <si>
    <t xml:space="preserve">                                                                                              к  Приказу  Главного  врача</t>
  </si>
  <si>
    <t>Стоимость за УЕТ, руб.</t>
  </si>
  <si>
    <t>Стоимость материала, руб.</t>
  </si>
  <si>
    <t>Общая стоимость работ, руб.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</si>
</sst>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sz val="11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7.5"/>
      <name val="Arial"/>
      <family val="2"/>
      <charset val="204"/>
    </font>
    <font>
      <b/>
      <i/>
      <sz val="12"/>
      <name val="Times New Roman Cyr"/>
      <family val="1"/>
      <charset val="204"/>
    </font>
    <font>
      <sz val="11"/>
      <color indexed="10"/>
      <name val="Times New Roman"/>
      <family val="1"/>
      <charset val="204"/>
    </font>
    <font>
      <i/>
      <sz val="12"/>
      <name val="Times New Roman Cyr"/>
      <charset val="204"/>
    </font>
    <font>
      <b/>
      <i/>
      <sz val="12"/>
      <name val="Times New Roman Cyr"/>
      <charset val="204"/>
    </font>
    <font>
      <i/>
      <sz val="11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i/>
      <sz val="11"/>
      <name val="Times New Roman"/>
      <family val="1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/>
    </xf>
    <xf numFmtId="3" fontId="8" fillId="3" borderId="2" xfId="0" applyNumberFormat="1" applyFont="1" applyFill="1" applyBorder="1" applyAlignment="1">
      <alignment horizontal="center" vertical="center"/>
    </xf>
    <xf numFmtId="2" fontId="9" fillId="3" borderId="5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0" fillId="0" borderId="2" xfId="0" applyBorder="1"/>
    <xf numFmtId="0" fontId="13" fillId="4" borderId="2" xfId="0" applyFont="1" applyFill="1" applyBorder="1"/>
    <xf numFmtId="0" fontId="0" fillId="4" borderId="2" xfId="0" applyFill="1" applyBorder="1"/>
    <xf numFmtId="49" fontId="14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/>
    <xf numFmtId="3" fontId="2" fillId="0" borderId="2" xfId="1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2" xfId="1" applyNumberFormat="1" applyFont="1" applyBorder="1"/>
    <xf numFmtId="1" fontId="2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0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3" fontId="0" fillId="4" borderId="2" xfId="0" applyNumberForma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3" fillId="4" borderId="3" xfId="0" applyFont="1" applyFill="1" applyBorder="1" applyAlignment="1">
      <alignment vertical="center" wrapText="1"/>
    </xf>
    <xf numFmtId="0" fontId="2" fillId="4" borderId="4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3" fontId="2" fillId="4" borderId="4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4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/>
    <xf numFmtId="2" fontId="4" fillId="0" borderId="1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2" fontId="4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6" fillId="4" borderId="2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84"/>
  <sheetViews>
    <sheetView tabSelected="1" workbookViewId="0">
      <selection activeCell="G11" sqref="G11"/>
    </sheetView>
  </sheetViews>
  <sheetFormatPr defaultRowHeight="15"/>
  <cols>
    <col min="1" max="1" width="1.85546875" customWidth="1"/>
    <col min="2" max="2" width="8.28515625" customWidth="1"/>
    <col min="3" max="3" width="58.85546875" customWidth="1"/>
    <col min="4" max="4" width="7.42578125" customWidth="1"/>
    <col min="5" max="5" width="6.7109375" customWidth="1"/>
    <col min="6" max="6" width="7.7109375" customWidth="1"/>
    <col min="7" max="7" width="7.5703125" customWidth="1"/>
  </cols>
  <sheetData>
    <row r="2" spans="1:7">
      <c r="C2" s="75" t="s">
        <v>0</v>
      </c>
      <c r="D2" s="76"/>
      <c r="E2" s="76"/>
    </row>
    <row r="3" spans="1:7">
      <c r="C3" s="1"/>
      <c r="D3" s="2"/>
      <c r="E3" s="2"/>
    </row>
    <row r="4" spans="1:7">
      <c r="C4" s="77" t="s">
        <v>1</v>
      </c>
      <c r="D4" s="78"/>
      <c r="E4" s="78"/>
    </row>
    <row r="5" spans="1:7">
      <c r="C5" s="3"/>
      <c r="D5" s="3"/>
      <c r="E5" s="3"/>
    </row>
    <row r="6" spans="1:7">
      <c r="A6" s="4"/>
      <c r="B6" s="5"/>
      <c r="C6" s="76"/>
      <c r="D6" s="76"/>
      <c r="E6" s="76"/>
      <c r="F6" s="6"/>
      <c r="G6" s="6"/>
    </row>
    <row r="7" spans="1:7" ht="53.45" customHeight="1">
      <c r="A7" s="4"/>
      <c r="B7" s="5"/>
      <c r="C7" s="79" t="s">
        <v>2</v>
      </c>
      <c r="D7" s="79"/>
      <c r="E7" s="79"/>
      <c r="F7" s="79"/>
      <c r="G7" s="6"/>
    </row>
    <row r="8" spans="1:7">
      <c r="B8" s="7"/>
      <c r="C8" s="8" t="s">
        <v>3</v>
      </c>
      <c r="D8" s="9"/>
      <c r="E8" s="80"/>
      <c r="F8" s="81"/>
      <c r="G8" s="9"/>
    </row>
    <row r="9" spans="1:7">
      <c r="B9" s="7"/>
      <c r="C9" s="10" t="s">
        <v>4</v>
      </c>
      <c r="D9" s="11"/>
      <c r="E9" s="73">
        <v>179</v>
      </c>
      <c r="F9" s="74"/>
      <c r="G9" s="12"/>
    </row>
    <row r="10" spans="1:7" ht="42">
      <c r="B10" s="82" t="s">
        <v>5</v>
      </c>
      <c r="C10" s="83"/>
      <c r="D10" s="13" t="s">
        <v>6</v>
      </c>
      <c r="E10" s="14" t="s">
        <v>640</v>
      </c>
      <c r="F10" s="14" t="s">
        <v>641</v>
      </c>
      <c r="G10" s="14" t="s">
        <v>642</v>
      </c>
    </row>
    <row r="11" spans="1:7" ht="15.75">
      <c r="B11" s="15"/>
      <c r="C11" s="16" t="s">
        <v>7</v>
      </c>
      <c r="D11" s="17"/>
      <c r="E11" s="17"/>
      <c r="F11" s="17"/>
      <c r="G11" s="17"/>
    </row>
    <row r="12" spans="1:7" ht="30">
      <c r="B12" s="18" t="s">
        <v>8</v>
      </c>
      <c r="C12" s="19" t="s">
        <v>9</v>
      </c>
      <c r="D12" s="20">
        <v>0.5</v>
      </c>
      <c r="E12" s="21">
        <f>179*D12</f>
        <v>89.5</v>
      </c>
      <c r="F12" s="22"/>
      <c r="G12" s="23">
        <f t="shared" ref="G12:G21" si="0">E12+F12</f>
        <v>89.5</v>
      </c>
    </row>
    <row r="13" spans="1:7" ht="60">
      <c r="B13" s="18" t="s">
        <v>10</v>
      </c>
      <c r="C13" s="19" t="s">
        <v>11</v>
      </c>
      <c r="D13" s="20">
        <v>1.5</v>
      </c>
      <c r="E13" s="21">
        <f t="shared" ref="E13:E70" si="1">179*D13</f>
        <v>268.5</v>
      </c>
      <c r="F13" s="22"/>
      <c r="G13" s="23">
        <f t="shared" si="0"/>
        <v>268.5</v>
      </c>
    </row>
    <row r="14" spans="1:7" ht="60">
      <c r="B14" s="18" t="s">
        <v>12</v>
      </c>
      <c r="C14" s="19" t="s">
        <v>13</v>
      </c>
      <c r="D14" s="24">
        <v>3</v>
      </c>
      <c r="E14" s="21">
        <f t="shared" si="1"/>
        <v>537</v>
      </c>
      <c r="F14" s="22"/>
      <c r="G14" s="23">
        <f t="shared" si="0"/>
        <v>537</v>
      </c>
    </row>
    <row r="15" spans="1:7" ht="30">
      <c r="B15" s="18" t="s">
        <v>14</v>
      </c>
      <c r="C15" s="19" t="s">
        <v>15</v>
      </c>
      <c r="D15" s="24">
        <v>1</v>
      </c>
      <c r="E15" s="21">
        <f t="shared" si="1"/>
        <v>179</v>
      </c>
      <c r="F15" s="22"/>
      <c r="G15" s="23">
        <f t="shared" si="0"/>
        <v>179</v>
      </c>
    </row>
    <row r="16" spans="1:7" ht="30">
      <c r="B16" s="18" t="s">
        <v>16</v>
      </c>
      <c r="C16" s="19" t="s">
        <v>17</v>
      </c>
      <c r="D16" s="24">
        <v>1</v>
      </c>
      <c r="E16" s="21">
        <f t="shared" si="1"/>
        <v>179</v>
      </c>
      <c r="F16" s="22"/>
      <c r="G16" s="23">
        <f t="shared" si="0"/>
        <v>179</v>
      </c>
    </row>
    <row r="17" spans="2:7" ht="30">
      <c r="B17" s="18" t="s">
        <v>18</v>
      </c>
      <c r="C17" s="19" t="s">
        <v>19</v>
      </c>
      <c r="D17" s="24">
        <v>1</v>
      </c>
      <c r="E17" s="21">
        <f t="shared" si="1"/>
        <v>179</v>
      </c>
      <c r="F17" s="22"/>
      <c r="G17" s="23">
        <f t="shared" si="0"/>
        <v>179</v>
      </c>
    </row>
    <row r="18" spans="2:7" ht="30">
      <c r="B18" s="18" t="s">
        <v>20</v>
      </c>
      <c r="C18" s="19" t="s">
        <v>21</v>
      </c>
      <c r="D18" s="24">
        <v>5</v>
      </c>
      <c r="E18" s="21">
        <f t="shared" si="1"/>
        <v>895</v>
      </c>
      <c r="F18" s="22"/>
      <c r="G18" s="23">
        <f t="shared" si="0"/>
        <v>895</v>
      </c>
    </row>
    <row r="19" spans="2:7">
      <c r="B19" s="18" t="s">
        <v>22</v>
      </c>
      <c r="C19" s="19" t="s">
        <v>23</v>
      </c>
      <c r="D19" s="20">
        <v>0.5</v>
      </c>
      <c r="E19" s="21">
        <f t="shared" si="1"/>
        <v>89.5</v>
      </c>
      <c r="F19" s="22"/>
      <c r="G19" s="23">
        <f t="shared" si="0"/>
        <v>89.5</v>
      </c>
    </row>
    <row r="20" spans="2:7">
      <c r="B20" s="18" t="s">
        <v>24</v>
      </c>
      <c r="C20" s="19" t="s">
        <v>25</v>
      </c>
      <c r="D20" s="20">
        <v>0.5</v>
      </c>
      <c r="E20" s="21">
        <f t="shared" si="1"/>
        <v>89.5</v>
      </c>
      <c r="F20" s="22"/>
      <c r="G20" s="23">
        <f t="shared" si="0"/>
        <v>89.5</v>
      </c>
    </row>
    <row r="21" spans="2:7">
      <c r="B21" s="18" t="s">
        <v>26</v>
      </c>
      <c r="C21" s="19" t="s">
        <v>27</v>
      </c>
      <c r="D21" s="20">
        <v>0.5</v>
      </c>
      <c r="E21" s="21">
        <f t="shared" si="1"/>
        <v>89.5</v>
      </c>
      <c r="F21" s="22"/>
      <c r="G21" s="23">
        <f t="shared" si="0"/>
        <v>89.5</v>
      </c>
    </row>
    <row r="22" spans="2:7" ht="15.75">
      <c r="B22" s="25"/>
      <c r="C22" s="26" t="s">
        <v>28</v>
      </c>
      <c r="D22" s="27"/>
      <c r="E22" s="21">
        <f t="shared" si="1"/>
        <v>0</v>
      </c>
      <c r="F22" s="22"/>
      <c r="G22" s="28"/>
    </row>
    <row r="23" spans="2:7" ht="30">
      <c r="B23" s="18" t="s">
        <v>29</v>
      </c>
      <c r="C23" s="19" t="s">
        <v>30</v>
      </c>
      <c r="D23" s="20">
        <v>0.25</v>
      </c>
      <c r="E23" s="21">
        <f t="shared" si="1"/>
        <v>44.75</v>
      </c>
      <c r="F23" s="20">
        <v>23</v>
      </c>
      <c r="G23" s="23">
        <f t="shared" ref="G23:G70" si="2">E23+F23</f>
        <v>67.75</v>
      </c>
    </row>
    <row r="24" spans="2:7" ht="45">
      <c r="B24" s="18" t="s">
        <v>31</v>
      </c>
      <c r="C24" s="19" t="s">
        <v>32</v>
      </c>
      <c r="D24" s="20">
        <v>0.5</v>
      </c>
      <c r="E24" s="21">
        <f t="shared" si="1"/>
        <v>89.5</v>
      </c>
      <c r="F24" s="20">
        <v>8</v>
      </c>
      <c r="G24" s="23">
        <f t="shared" si="2"/>
        <v>97.5</v>
      </c>
    </row>
    <row r="25" spans="2:7" ht="45">
      <c r="B25" s="18" t="s">
        <v>33</v>
      </c>
      <c r="C25" s="19" t="s">
        <v>34</v>
      </c>
      <c r="D25" s="20">
        <v>0.5</v>
      </c>
      <c r="E25" s="21">
        <f t="shared" si="1"/>
        <v>89.5</v>
      </c>
      <c r="F25" s="29">
        <f>8+4.65</f>
        <v>12.65</v>
      </c>
      <c r="G25" s="23">
        <f t="shared" si="2"/>
        <v>102.15</v>
      </c>
    </row>
    <row r="26" spans="2:7" ht="45">
      <c r="B26" s="18" t="s">
        <v>35</v>
      </c>
      <c r="C26" s="19" t="s">
        <v>36</v>
      </c>
      <c r="D26" s="20">
        <v>0.5</v>
      </c>
      <c r="E26" s="21">
        <f t="shared" si="1"/>
        <v>89.5</v>
      </c>
      <c r="F26" s="27">
        <v>54</v>
      </c>
      <c r="G26" s="23">
        <f t="shared" si="2"/>
        <v>143.5</v>
      </c>
    </row>
    <row r="27" spans="2:7" ht="45">
      <c r="B27" s="18" t="s">
        <v>37</v>
      </c>
      <c r="C27" s="19" t="s">
        <v>38</v>
      </c>
      <c r="D27" s="24">
        <v>1</v>
      </c>
      <c r="E27" s="21">
        <f t="shared" si="1"/>
        <v>179</v>
      </c>
      <c r="F27" s="29">
        <f>54+35.7</f>
        <v>89.7</v>
      </c>
      <c r="G27" s="23">
        <f t="shared" si="2"/>
        <v>268.7</v>
      </c>
    </row>
    <row r="28" spans="2:7" ht="30">
      <c r="B28" s="18" t="s">
        <v>39</v>
      </c>
      <c r="C28" s="19" t="s">
        <v>40</v>
      </c>
      <c r="D28" s="20">
        <v>1.5</v>
      </c>
      <c r="E28" s="21">
        <f t="shared" si="1"/>
        <v>268.5</v>
      </c>
      <c r="F28" s="27">
        <v>8</v>
      </c>
      <c r="G28" s="23">
        <f t="shared" si="2"/>
        <v>276.5</v>
      </c>
    </row>
    <row r="29" spans="2:7" ht="30">
      <c r="B29" s="18" t="s">
        <v>41</v>
      </c>
      <c r="C29" s="19" t="s">
        <v>42</v>
      </c>
      <c r="D29" s="20">
        <v>1.5</v>
      </c>
      <c r="E29" s="21">
        <f t="shared" si="1"/>
        <v>268.5</v>
      </c>
      <c r="F29" s="27">
        <v>54</v>
      </c>
      <c r="G29" s="23">
        <f t="shared" si="2"/>
        <v>322.5</v>
      </c>
    </row>
    <row r="30" spans="2:7">
      <c r="B30" s="18" t="s">
        <v>43</v>
      </c>
      <c r="C30" s="19" t="s">
        <v>44</v>
      </c>
      <c r="D30" s="24">
        <v>1</v>
      </c>
      <c r="E30" s="21">
        <f t="shared" si="1"/>
        <v>179</v>
      </c>
      <c r="F30" s="20"/>
      <c r="G30" s="23">
        <f t="shared" si="2"/>
        <v>179</v>
      </c>
    </row>
    <row r="31" spans="2:7">
      <c r="B31" s="18" t="s">
        <v>45</v>
      </c>
      <c r="C31" s="19" t="s">
        <v>46</v>
      </c>
      <c r="D31" s="20">
        <v>0.8</v>
      </c>
      <c r="E31" s="21">
        <f t="shared" si="1"/>
        <v>143.20000000000002</v>
      </c>
      <c r="F31" s="21"/>
      <c r="G31" s="23">
        <f t="shared" si="2"/>
        <v>143.20000000000002</v>
      </c>
    </row>
    <row r="32" spans="2:7">
      <c r="B32" s="18" t="s">
        <v>47</v>
      </c>
      <c r="C32" s="19" t="s">
        <v>48</v>
      </c>
      <c r="D32" s="24">
        <v>1</v>
      </c>
      <c r="E32" s="21">
        <f t="shared" si="1"/>
        <v>179</v>
      </c>
      <c r="F32" s="20"/>
      <c r="G32" s="23">
        <f t="shared" si="2"/>
        <v>179</v>
      </c>
    </row>
    <row r="33" spans="2:7">
      <c r="B33" s="18" t="s">
        <v>49</v>
      </c>
      <c r="C33" s="19" t="s">
        <v>50</v>
      </c>
      <c r="D33" s="20">
        <v>0.5</v>
      </c>
      <c r="E33" s="21">
        <f t="shared" si="1"/>
        <v>89.5</v>
      </c>
      <c r="F33" s="20"/>
      <c r="G33" s="23">
        <f t="shared" si="2"/>
        <v>89.5</v>
      </c>
    </row>
    <row r="34" spans="2:7" ht="45">
      <c r="B34" s="18" t="s">
        <v>51</v>
      </c>
      <c r="C34" s="19" t="s">
        <v>52</v>
      </c>
      <c r="D34" s="20">
        <v>0.5</v>
      </c>
      <c r="E34" s="21">
        <f t="shared" si="1"/>
        <v>89.5</v>
      </c>
      <c r="F34" s="27">
        <v>87</v>
      </c>
      <c r="G34" s="23">
        <f t="shared" si="2"/>
        <v>176.5</v>
      </c>
    </row>
    <row r="35" spans="2:7" ht="45">
      <c r="B35" s="18" t="s">
        <v>53</v>
      </c>
      <c r="C35" s="19" t="s">
        <v>54</v>
      </c>
      <c r="D35" s="20">
        <v>0.5</v>
      </c>
      <c r="E35" s="21">
        <f t="shared" si="1"/>
        <v>89.5</v>
      </c>
      <c r="F35" s="20">
        <v>52</v>
      </c>
      <c r="G35" s="23">
        <f t="shared" si="2"/>
        <v>141.5</v>
      </c>
    </row>
    <row r="36" spans="2:7" ht="30">
      <c r="B36" s="18" t="s">
        <v>55</v>
      </c>
      <c r="C36" s="19" t="s">
        <v>56</v>
      </c>
      <c r="D36" s="20">
        <v>0.5</v>
      </c>
      <c r="E36" s="21">
        <f t="shared" si="1"/>
        <v>89.5</v>
      </c>
      <c r="F36" s="20"/>
      <c r="G36" s="23">
        <f t="shared" si="2"/>
        <v>89.5</v>
      </c>
    </row>
    <row r="37" spans="2:7">
      <c r="B37" s="18" t="s">
        <v>57</v>
      </c>
      <c r="C37" s="19" t="s">
        <v>58</v>
      </c>
      <c r="D37" s="20">
        <v>1</v>
      </c>
      <c r="E37" s="21">
        <f t="shared" si="1"/>
        <v>179</v>
      </c>
      <c r="F37" s="20"/>
      <c r="G37" s="23">
        <f t="shared" si="2"/>
        <v>179</v>
      </c>
    </row>
    <row r="38" spans="2:7">
      <c r="B38" s="18" t="s">
        <v>59</v>
      </c>
      <c r="C38" s="19" t="s">
        <v>60</v>
      </c>
      <c r="D38" s="24">
        <v>1</v>
      </c>
      <c r="E38" s="21">
        <f t="shared" si="1"/>
        <v>179</v>
      </c>
      <c r="F38" s="20"/>
      <c r="G38" s="23">
        <f t="shared" si="2"/>
        <v>179</v>
      </c>
    </row>
    <row r="39" spans="2:7">
      <c r="B39" s="18" t="s">
        <v>61</v>
      </c>
      <c r="C39" s="19" t="s">
        <v>62</v>
      </c>
      <c r="D39" s="20">
        <v>0.5</v>
      </c>
      <c r="E39" s="21">
        <f t="shared" si="1"/>
        <v>89.5</v>
      </c>
      <c r="F39" s="20"/>
      <c r="G39" s="23">
        <f t="shared" si="2"/>
        <v>89.5</v>
      </c>
    </row>
    <row r="40" spans="2:7" ht="30">
      <c r="B40" s="18" t="s">
        <v>63</v>
      </c>
      <c r="C40" s="19" t="s">
        <v>64</v>
      </c>
      <c r="D40" s="20">
        <v>0.5</v>
      </c>
      <c r="E40" s="21">
        <f t="shared" si="1"/>
        <v>89.5</v>
      </c>
      <c r="F40" s="20"/>
      <c r="G40" s="23">
        <f t="shared" si="2"/>
        <v>89.5</v>
      </c>
    </row>
    <row r="41" spans="2:7" ht="30">
      <c r="B41" s="18" t="s">
        <v>65</v>
      </c>
      <c r="C41" s="19" t="s">
        <v>66</v>
      </c>
      <c r="D41" s="24">
        <v>1</v>
      </c>
      <c r="E41" s="21">
        <f t="shared" si="1"/>
        <v>179</v>
      </c>
      <c r="F41" s="20"/>
      <c r="G41" s="23">
        <f t="shared" si="2"/>
        <v>179</v>
      </c>
    </row>
    <row r="42" spans="2:7" ht="30">
      <c r="B42" s="18" t="s">
        <v>67</v>
      </c>
      <c r="C42" s="19" t="s">
        <v>68</v>
      </c>
      <c r="D42" s="20">
        <v>0.25</v>
      </c>
      <c r="E42" s="21">
        <f t="shared" si="1"/>
        <v>44.75</v>
      </c>
      <c r="F42" s="20"/>
      <c r="G42" s="23">
        <f t="shared" si="2"/>
        <v>44.75</v>
      </c>
    </row>
    <row r="43" spans="2:7" ht="45">
      <c r="B43" s="18" t="s">
        <v>69</v>
      </c>
      <c r="C43" s="19" t="s">
        <v>70</v>
      </c>
      <c r="D43" s="20">
        <v>0.25</v>
      </c>
      <c r="E43" s="21">
        <f t="shared" si="1"/>
        <v>44.75</v>
      </c>
      <c r="F43" s="20">
        <v>10</v>
      </c>
      <c r="G43" s="23">
        <f t="shared" si="2"/>
        <v>54.75</v>
      </c>
    </row>
    <row r="44" spans="2:7" ht="45">
      <c r="B44" s="18" t="s">
        <v>71</v>
      </c>
      <c r="C44" s="19" t="s">
        <v>72</v>
      </c>
      <c r="D44" s="20">
        <v>0.5</v>
      </c>
      <c r="E44" s="21">
        <f t="shared" si="1"/>
        <v>89.5</v>
      </c>
      <c r="F44" s="20"/>
      <c r="G44" s="23">
        <f t="shared" si="2"/>
        <v>89.5</v>
      </c>
    </row>
    <row r="45" spans="2:7" ht="60">
      <c r="B45" s="18" t="s">
        <v>73</v>
      </c>
      <c r="C45" s="19" t="s">
        <v>74</v>
      </c>
      <c r="D45" s="20">
        <v>0.5</v>
      </c>
      <c r="E45" s="21">
        <f t="shared" si="1"/>
        <v>89.5</v>
      </c>
      <c r="F45" s="20">
        <v>10</v>
      </c>
      <c r="G45" s="23">
        <f t="shared" si="2"/>
        <v>99.5</v>
      </c>
    </row>
    <row r="46" spans="2:7" ht="30">
      <c r="B46" s="18" t="s">
        <v>75</v>
      </c>
      <c r="C46" s="19" t="s">
        <v>76</v>
      </c>
      <c r="D46" s="20">
        <v>0.25</v>
      </c>
      <c r="E46" s="21">
        <f t="shared" si="1"/>
        <v>44.75</v>
      </c>
      <c r="F46" s="20">
        <v>49</v>
      </c>
      <c r="G46" s="23">
        <f t="shared" si="2"/>
        <v>93.75</v>
      </c>
    </row>
    <row r="47" spans="2:7" ht="30">
      <c r="B47" s="18" t="s">
        <v>77</v>
      </c>
      <c r="C47" s="19" t="s">
        <v>78</v>
      </c>
      <c r="D47" s="20">
        <v>0.25</v>
      </c>
      <c r="E47" s="21">
        <f t="shared" si="1"/>
        <v>44.75</v>
      </c>
      <c r="F47" s="20">
        <f>49*2</f>
        <v>98</v>
      </c>
      <c r="G47" s="23">
        <f t="shared" si="2"/>
        <v>142.75</v>
      </c>
    </row>
    <row r="48" spans="2:7" ht="30">
      <c r="B48" s="18" t="s">
        <v>79</v>
      </c>
      <c r="C48" s="19" t="s">
        <v>80</v>
      </c>
      <c r="D48" s="20">
        <v>0.25</v>
      </c>
      <c r="E48" s="21">
        <f t="shared" si="1"/>
        <v>44.75</v>
      </c>
      <c r="F48" s="20">
        <f>49*3</f>
        <v>147</v>
      </c>
      <c r="G48" s="23">
        <f t="shared" si="2"/>
        <v>191.75</v>
      </c>
    </row>
    <row r="49" spans="2:7" ht="30">
      <c r="B49" s="18" t="s">
        <v>81</v>
      </c>
      <c r="C49" s="19" t="s">
        <v>82</v>
      </c>
      <c r="D49" s="20">
        <v>0.25</v>
      </c>
      <c r="E49" s="21">
        <f t="shared" si="1"/>
        <v>44.75</v>
      </c>
      <c r="F49" s="20">
        <f>49*4</f>
        <v>196</v>
      </c>
      <c r="G49" s="23">
        <f t="shared" si="2"/>
        <v>240.75</v>
      </c>
    </row>
    <row r="50" spans="2:7" ht="30">
      <c r="B50" s="18" t="s">
        <v>83</v>
      </c>
      <c r="C50" s="19" t="s">
        <v>84</v>
      </c>
      <c r="D50" s="20">
        <v>0.5</v>
      </c>
      <c r="E50" s="21">
        <f t="shared" si="1"/>
        <v>89.5</v>
      </c>
      <c r="F50" s="20">
        <f>49*5</f>
        <v>245</v>
      </c>
      <c r="G50" s="23">
        <f t="shared" si="2"/>
        <v>334.5</v>
      </c>
    </row>
    <row r="51" spans="2:7" ht="30">
      <c r="B51" s="18" t="s">
        <v>85</v>
      </c>
      <c r="C51" s="19" t="s">
        <v>86</v>
      </c>
      <c r="D51" s="20">
        <v>0.5</v>
      </c>
      <c r="E51" s="21">
        <f t="shared" si="1"/>
        <v>89.5</v>
      </c>
      <c r="F51" s="20">
        <f>49*6</f>
        <v>294</v>
      </c>
      <c r="G51" s="23">
        <f t="shared" si="2"/>
        <v>383.5</v>
      </c>
    </row>
    <row r="52" spans="2:7" ht="30">
      <c r="B52" s="18" t="s">
        <v>87</v>
      </c>
      <c r="C52" s="19" t="s">
        <v>88</v>
      </c>
      <c r="D52" s="20">
        <v>0.5</v>
      </c>
      <c r="E52" s="21">
        <f t="shared" si="1"/>
        <v>89.5</v>
      </c>
      <c r="F52" s="20">
        <f>49*7</f>
        <v>343</v>
      </c>
      <c r="G52" s="23">
        <f t="shared" si="2"/>
        <v>432.5</v>
      </c>
    </row>
    <row r="53" spans="2:7" ht="30">
      <c r="B53" s="18" t="s">
        <v>89</v>
      </c>
      <c r="C53" s="19" t="s">
        <v>90</v>
      </c>
      <c r="D53" s="20">
        <v>0.5</v>
      </c>
      <c r="E53" s="21">
        <f t="shared" si="1"/>
        <v>89.5</v>
      </c>
      <c r="F53" s="20">
        <f>49*8</f>
        <v>392</v>
      </c>
      <c r="G53" s="23">
        <f t="shared" si="2"/>
        <v>481.5</v>
      </c>
    </row>
    <row r="54" spans="2:7" ht="30">
      <c r="B54" s="18" t="s">
        <v>91</v>
      </c>
      <c r="C54" s="19" t="s">
        <v>92</v>
      </c>
      <c r="D54" s="20">
        <v>0.25</v>
      </c>
      <c r="E54" s="21">
        <f t="shared" si="1"/>
        <v>44.75</v>
      </c>
      <c r="F54" s="20">
        <v>17</v>
      </c>
      <c r="G54" s="23">
        <f t="shared" si="2"/>
        <v>61.75</v>
      </c>
    </row>
    <row r="55" spans="2:7" ht="30">
      <c r="B55" s="18" t="s">
        <v>93</v>
      </c>
      <c r="C55" s="19" t="s">
        <v>94</v>
      </c>
      <c r="D55" s="20">
        <v>0.25</v>
      </c>
      <c r="E55" s="21">
        <f t="shared" si="1"/>
        <v>44.75</v>
      </c>
      <c r="F55" s="20">
        <f>2*F54</f>
        <v>34</v>
      </c>
      <c r="G55" s="23">
        <f t="shared" si="2"/>
        <v>78.75</v>
      </c>
    </row>
    <row r="56" spans="2:7" ht="30">
      <c r="B56" s="18" t="s">
        <v>95</v>
      </c>
      <c r="C56" s="19" t="s">
        <v>96</v>
      </c>
      <c r="D56" s="20">
        <v>0.25</v>
      </c>
      <c r="E56" s="21">
        <f t="shared" si="1"/>
        <v>44.75</v>
      </c>
      <c r="F56" s="20">
        <f>3*F54</f>
        <v>51</v>
      </c>
      <c r="G56" s="23">
        <f t="shared" si="2"/>
        <v>95.75</v>
      </c>
    </row>
    <row r="57" spans="2:7" ht="30">
      <c r="B57" s="18" t="s">
        <v>97</v>
      </c>
      <c r="C57" s="19" t="s">
        <v>98</v>
      </c>
      <c r="D57" s="20">
        <v>0.25</v>
      </c>
      <c r="E57" s="21">
        <f t="shared" si="1"/>
        <v>44.75</v>
      </c>
      <c r="F57" s="20">
        <f>4*F54</f>
        <v>68</v>
      </c>
      <c r="G57" s="23">
        <f t="shared" si="2"/>
        <v>112.75</v>
      </c>
    </row>
    <row r="58" spans="2:7" ht="30">
      <c r="B58" s="18" t="s">
        <v>99</v>
      </c>
      <c r="C58" s="19" t="s">
        <v>100</v>
      </c>
      <c r="D58" s="20">
        <v>0.5</v>
      </c>
      <c r="E58" s="21">
        <f t="shared" si="1"/>
        <v>89.5</v>
      </c>
      <c r="F58" s="20">
        <f>5*F54</f>
        <v>85</v>
      </c>
      <c r="G58" s="23">
        <f t="shared" si="2"/>
        <v>174.5</v>
      </c>
    </row>
    <row r="59" spans="2:7" ht="30">
      <c r="B59" s="18" t="s">
        <v>101</v>
      </c>
      <c r="C59" s="19" t="s">
        <v>102</v>
      </c>
      <c r="D59" s="20">
        <v>0.5</v>
      </c>
      <c r="E59" s="21">
        <f t="shared" si="1"/>
        <v>89.5</v>
      </c>
      <c r="F59" s="20">
        <f>6*F54</f>
        <v>102</v>
      </c>
      <c r="G59" s="23">
        <f t="shared" si="2"/>
        <v>191.5</v>
      </c>
    </row>
    <row r="60" spans="2:7" ht="30">
      <c r="B60" s="18" t="s">
        <v>103</v>
      </c>
      <c r="C60" s="19" t="s">
        <v>104</v>
      </c>
      <c r="D60" s="20">
        <v>0.5</v>
      </c>
      <c r="E60" s="21">
        <f t="shared" si="1"/>
        <v>89.5</v>
      </c>
      <c r="F60" s="20">
        <f>7*F54</f>
        <v>119</v>
      </c>
      <c r="G60" s="23">
        <f t="shared" si="2"/>
        <v>208.5</v>
      </c>
    </row>
    <row r="61" spans="2:7" ht="30">
      <c r="B61" s="18" t="s">
        <v>105</v>
      </c>
      <c r="C61" s="19" t="s">
        <v>106</v>
      </c>
      <c r="D61" s="20">
        <v>0.5</v>
      </c>
      <c r="E61" s="21">
        <f t="shared" si="1"/>
        <v>89.5</v>
      </c>
      <c r="F61" s="20">
        <f>8*F54</f>
        <v>136</v>
      </c>
      <c r="G61" s="23">
        <f t="shared" si="2"/>
        <v>225.5</v>
      </c>
    </row>
    <row r="62" spans="2:7">
      <c r="B62" s="18" t="s">
        <v>107</v>
      </c>
      <c r="C62" s="19" t="s">
        <v>108</v>
      </c>
      <c r="D62" s="24">
        <v>2</v>
      </c>
      <c r="E62" s="21">
        <f t="shared" si="1"/>
        <v>358</v>
      </c>
      <c r="F62" s="27"/>
      <c r="G62" s="23">
        <f t="shared" si="2"/>
        <v>358</v>
      </c>
    </row>
    <row r="63" spans="2:7" ht="30">
      <c r="B63" s="18" t="s">
        <v>109</v>
      </c>
      <c r="C63" s="19" t="s">
        <v>110</v>
      </c>
      <c r="D63" s="20">
        <v>0.5</v>
      </c>
      <c r="E63" s="21">
        <f t="shared" si="1"/>
        <v>89.5</v>
      </c>
      <c r="F63" s="27"/>
      <c r="G63" s="23">
        <f t="shared" si="2"/>
        <v>89.5</v>
      </c>
    </row>
    <row r="64" spans="2:7">
      <c r="B64" s="18" t="s">
        <v>111</v>
      </c>
      <c r="C64" s="19" t="s">
        <v>112</v>
      </c>
      <c r="D64" s="20">
        <v>0.5</v>
      </c>
      <c r="E64" s="21">
        <f t="shared" si="1"/>
        <v>89.5</v>
      </c>
      <c r="F64" s="20"/>
      <c r="G64" s="23">
        <f t="shared" si="2"/>
        <v>89.5</v>
      </c>
    </row>
    <row r="65" spans="2:7">
      <c r="B65" s="18" t="s">
        <v>113</v>
      </c>
      <c r="C65" s="19" t="s">
        <v>114</v>
      </c>
      <c r="D65" s="20">
        <v>0.5</v>
      </c>
      <c r="E65" s="21">
        <f t="shared" si="1"/>
        <v>89.5</v>
      </c>
      <c r="F65" s="20"/>
      <c r="G65" s="23">
        <f t="shared" si="2"/>
        <v>89.5</v>
      </c>
    </row>
    <row r="66" spans="2:7">
      <c r="B66" s="18" t="s">
        <v>115</v>
      </c>
      <c r="C66" s="19" t="s">
        <v>116</v>
      </c>
      <c r="D66" s="24">
        <v>1</v>
      </c>
      <c r="E66" s="21">
        <f t="shared" si="1"/>
        <v>179</v>
      </c>
      <c r="F66" s="20"/>
      <c r="G66" s="23">
        <f t="shared" si="2"/>
        <v>179</v>
      </c>
    </row>
    <row r="67" spans="2:7">
      <c r="B67" s="18" t="s">
        <v>117</v>
      </c>
      <c r="C67" s="19" t="s">
        <v>118</v>
      </c>
      <c r="D67" s="20">
        <v>1.5</v>
      </c>
      <c r="E67" s="21">
        <f t="shared" si="1"/>
        <v>268.5</v>
      </c>
      <c r="F67" s="20"/>
      <c r="G67" s="23">
        <f t="shared" si="2"/>
        <v>268.5</v>
      </c>
    </row>
    <row r="68" spans="2:7">
      <c r="B68" s="18" t="s">
        <v>119</v>
      </c>
      <c r="C68" s="19" t="s">
        <v>120</v>
      </c>
      <c r="D68" s="20">
        <v>0.5</v>
      </c>
      <c r="E68" s="21">
        <f t="shared" si="1"/>
        <v>89.5</v>
      </c>
      <c r="F68" s="21"/>
      <c r="G68" s="23">
        <f t="shared" si="2"/>
        <v>89.5</v>
      </c>
    </row>
    <row r="69" spans="2:7">
      <c r="B69" s="18" t="s">
        <v>121</v>
      </c>
      <c r="C69" s="19" t="s">
        <v>122</v>
      </c>
      <c r="D69" s="20">
        <v>0.75</v>
      </c>
      <c r="E69" s="21">
        <f t="shared" si="1"/>
        <v>134.25</v>
      </c>
      <c r="F69" s="21"/>
      <c r="G69" s="23">
        <f t="shared" si="2"/>
        <v>134.25</v>
      </c>
    </row>
    <row r="70" spans="2:7">
      <c r="B70" s="18" t="s">
        <v>123</v>
      </c>
      <c r="C70" s="19" t="s">
        <v>124</v>
      </c>
      <c r="D70" s="20">
        <v>0.5</v>
      </c>
      <c r="E70" s="21">
        <f t="shared" si="1"/>
        <v>89.5</v>
      </c>
      <c r="F70" s="20"/>
      <c r="G70" s="23">
        <f t="shared" si="2"/>
        <v>89.5</v>
      </c>
    </row>
    <row r="71" spans="2:7" ht="15.75">
      <c r="B71" s="30"/>
      <c r="C71" s="31" t="s">
        <v>125</v>
      </c>
      <c r="D71" s="32"/>
      <c r="E71" s="33"/>
      <c r="F71" s="32"/>
      <c r="G71" s="34"/>
    </row>
    <row r="72" spans="2:7" ht="31.5">
      <c r="B72" s="18" t="s">
        <v>126</v>
      </c>
      <c r="C72" s="35" t="s">
        <v>127</v>
      </c>
      <c r="D72" s="20"/>
      <c r="E72" s="36"/>
      <c r="F72" s="20"/>
      <c r="G72" s="37"/>
    </row>
    <row r="73" spans="2:7" ht="30">
      <c r="B73" s="18" t="s">
        <v>128</v>
      </c>
      <c r="C73" s="19" t="s">
        <v>129</v>
      </c>
      <c r="D73" s="20">
        <v>0.5</v>
      </c>
      <c r="E73" s="21">
        <f t="shared" ref="E73:E98" si="3">179*D73</f>
        <v>89.5</v>
      </c>
      <c r="F73" s="20"/>
      <c r="G73" s="37">
        <f t="shared" ref="G73:G98" si="4">E73+F73</f>
        <v>89.5</v>
      </c>
    </row>
    <row r="74" spans="2:7" ht="30">
      <c r="B74" s="18" t="s">
        <v>130</v>
      </c>
      <c r="C74" s="19" t="s">
        <v>131</v>
      </c>
      <c r="D74" s="24">
        <v>2</v>
      </c>
      <c r="E74" s="21">
        <f t="shared" si="3"/>
        <v>358</v>
      </c>
      <c r="F74" s="20">
        <v>272</v>
      </c>
      <c r="G74" s="37">
        <f t="shared" si="4"/>
        <v>630</v>
      </c>
    </row>
    <row r="75" spans="2:7" ht="30">
      <c r="B75" s="18" t="s">
        <v>132</v>
      </c>
      <c r="C75" s="19" t="s">
        <v>133</v>
      </c>
      <c r="D75" s="24">
        <v>2</v>
      </c>
      <c r="E75" s="21">
        <f t="shared" si="3"/>
        <v>358</v>
      </c>
      <c r="F75" s="20">
        <v>317</v>
      </c>
      <c r="G75" s="37">
        <f t="shared" si="4"/>
        <v>675</v>
      </c>
    </row>
    <row r="76" spans="2:7" ht="45">
      <c r="B76" s="18" t="s">
        <v>134</v>
      </c>
      <c r="C76" s="19" t="s">
        <v>135</v>
      </c>
      <c r="D76" s="38">
        <v>2</v>
      </c>
      <c r="E76" s="21">
        <f t="shared" si="3"/>
        <v>358</v>
      </c>
      <c r="F76" s="27">
        <v>289</v>
      </c>
      <c r="G76" s="39">
        <f t="shared" si="4"/>
        <v>647</v>
      </c>
    </row>
    <row r="77" spans="2:7">
      <c r="B77" s="18" t="s">
        <v>136</v>
      </c>
      <c r="C77" s="19" t="s">
        <v>137</v>
      </c>
      <c r="D77" s="20">
        <v>0.25</v>
      </c>
      <c r="E77" s="21">
        <f t="shared" si="3"/>
        <v>44.75</v>
      </c>
      <c r="F77" s="21"/>
      <c r="G77" s="37">
        <f t="shared" si="4"/>
        <v>44.75</v>
      </c>
    </row>
    <row r="78" spans="2:7" ht="45">
      <c r="B78" s="18" t="s">
        <v>138</v>
      </c>
      <c r="C78" s="19" t="s">
        <v>139</v>
      </c>
      <c r="D78" s="24">
        <v>1</v>
      </c>
      <c r="E78" s="21">
        <f t="shared" si="3"/>
        <v>179</v>
      </c>
      <c r="F78" s="20">
        <v>140</v>
      </c>
      <c r="G78" s="37">
        <f t="shared" si="4"/>
        <v>319</v>
      </c>
    </row>
    <row r="79" spans="2:7" ht="45">
      <c r="B79" s="18" t="s">
        <v>140</v>
      </c>
      <c r="C79" s="19" t="s">
        <v>141</v>
      </c>
      <c r="D79" s="24">
        <v>1</v>
      </c>
      <c r="E79" s="21">
        <f t="shared" si="3"/>
        <v>179</v>
      </c>
      <c r="F79" s="20">
        <v>188</v>
      </c>
      <c r="G79" s="37">
        <f t="shared" si="4"/>
        <v>367</v>
      </c>
    </row>
    <row r="80" spans="2:7" ht="45">
      <c r="B80" s="18" t="s">
        <v>142</v>
      </c>
      <c r="C80" s="19" t="s">
        <v>143</v>
      </c>
      <c r="D80" s="20">
        <v>1.5</v>
      </c>
      <c r="E80" s="21">
        <f t="shared" si="3"/>
        <v>268.5</v>
      </c>
      <c r="F80" s="20">
        <v>140</v>
      </c>
      <c r="G80" s="37">
        <f t="shared" si="4"/>
        <v>408.5</v>
      </c>
    </row>
    <row r="81" spans="2:7" ht="45">
      <c r="B81" s="18" t="s">
        <v>144</v>
      </c>
      <c r="C81" s="19" t="s">
        <v>145</v>
      </c>
      <c r="D81" s="20">
        <v>1.5</v>
      </c>
      <c r="E81" s="21">
        <f t="shared" si="3"/>
        <v>268.5</v>
      </c>
      <c r="F81" s="20">
        <v>188</v>
      </c>
      <c r="G81" s="37">
        <f t="shared" si="4"/>
        <v>456.5</v>
      </c>
    </row>
    <row r="82" spans="2:7" ht="45">
      <c r="B82" s="18" t="s">
        <v>146</v>
      </c>
      <c r="C82" s="19" t="s">
        <v>147</v>
      </c>
      <c r="D82" s="24">
        <v>2</v>
      </c>
      <c r="E82" s="21">
        <f t="shared" si="3"/>
        <v>358</v>
      </c>
      <c r="F82" s="20">
        <v>140</v>
      </c>
      <c r="G82" s="37">
        <f t="shared" si="4"/>
        <v>498</v>
      </c>
    </row>
    <row r="83" spans="2:7" ht="45">
      <c r="B83" s="18" t="s">
        <v>148</v>
      </c>
      <c r="C83" s="19" t="s">
        <v>149</v>
      </c>
      <c r="D83" s="24">
        <v>2</v>
      </c>
      <c r="E83" s="21">
        <f t="shared" si="3"/>
        <v>358</v>
      </c>
      <c r="F83" s="20">
        <v>188</v>
      </c>
      <c r="G83" s="37">
        <f t="shared" si="4"/>
        <v>546</v>
      </c>
    </row>
    <row r="84" spans="2:7" ht="60">
      <c r="B84" s="18" t="s">
        <v>150</v>
      </c>
      <c r="C84" s="19" t="s">
        <v>151</v>
      </c>
      <c r="D84" s="24">
        <v>2</v>
      </c>
      <c r="E84" s="21">
        <f t="shared" si="3"/>
        <v>358</v>
      </c>
      <c r="F84" s="20">
        <f>84+10</f>
        <v>94</v>
      </c>
      <c r="G84" s="37">
        <f t="shared" si="4"/>
        <v>452</v>
      </c>
    </row>
    <row r="85" spans="2:7" ht="60">
      <c r="B85" s="18" t="s">
        <v>152</v>
      </c>
      <c r="C85" s="19" t="s">
        <v>153</v>
      </c>
      <c r="D85" s="24">
        <v>2</v>
      </c>
      <c r="E85" s="21">
        <f t="shared" si="3"/>
        <v>358</v>
      </c>
      <c r="F85" s="20">
        <f>88+10</f>
        <v>98</v>
      </c>
      <c r="G85" s="37">
        <f t="shared" si="4"/>
        <v>456</v>
      </c>
    </row>
    <row r="86" spans="2:7" ht="60">
      <c r="B86" s="18" t="s">
        <v>154</v>
      </c>
      <c r="C86" s="19" t="s">
        <v>155</v>
      </c>
      <c r="D86" s="20">
        <v>2.5</v>
      </c>
      <c r="E86" s="21">
        <f t="shared" si="3"/>
        <v>447.5</v>
      </c>
      <c r="F86" s="20">
        <f>84+10</f>
        <v>94</v>
      </c>
      <c r="G86" s="37">
        <f t="shared" si="4"/>
        <v>541.5</v>
      </c>
    </row>
    <row r="87" spans="2:7" ht="60">
      <c r="B87" s="18" t="s">
        <v>156</v>
      </c>
      <c r="C87" s="19" t="s">
        <v>157</v>
      </c>
      <c r="D87" s="20">
        <v>2.5</v>
      </c>
      <c r="E87" s="21">
        <f t="shared" si="3"/>
        <v>447.5</v>
      </c>
      <c r="F87" s="20">
        <f>88+10</f>
        <v>98</v>
      </c>
      <c r="G87" s="37">
        <f t="shared" si="4"/>
        <v>545.5</v>
      </c>
    </row>
    <row r="88" spans="2:7" ht="60">
      <c r="B88" s="18" t="s">
        <v>158</v>
      </c>
      <c r="C88" s="19" t="s">
        <v>159</v>
      </c>
      <c r="D88" s="20">
        <v>3.5</v>
      </c>
      <c r="E88" s="21">
        <f t="shared" si="3"/>
        <v>626.5</v>
      </c>
      <c r="F88" s="20">
        <f>84+10</f>
        <v>94</v>
      </c>
      <c r="G88" s="37">
        <f t="shared" si="4"/>
        <v>720.5</v>
      </c>
    </row>
    <row r="89" spans="2:7" ht="60">
      <c r="B89" s="18" t="s">
        <v>160</v>
      </c>
      <c r="C89" s="19" t="s">
        <v>161</v>
      </c>
      <c r="D89" s="20">
        <v>3.5</v>
      </c>
      <c r="E89" s="21">
        <f t="shared" si="3"/>
        <v>626.5</v>
      </c>
      <c r="F89" s="20">
        <f>88+10</f>
        <v>98</v>
      </c>
      <c r="G89" s="37">
        <f t="shared" si="4"/>
        <v>724.5</v>
      </c>
    </row>
    <row r="90" spans="2:7" ht="60">
      <c r="B90" s="18" t="s">
        <v>162</v>
      </c>
      <c r="C90" s="19" t="s">
        <v>163</v>
      </c>
      <c r="D90" s="24">
        <v>2</v>
      </c>
      <c r="E90" s="21">
        <f t="shared" si="3"/>
        <v>358</v>
      </c>
      <c r="F90" s="20">
        <f>84+22</f>
        <v>106</v>
      </c>
      <c r="G90" s="37">
        <f t="shared" si="4"/>
        <v>464</v>
      </c>
    </row>
    <row r="91" spans="2:7" ht="60">
      <c r="B91" s="18" t="s">
        <v>164</v>
      </c>
      <c r="C91" s="19" t="s">
        <v>165</v>
      </c>
      <c r="D91" s="24">
        <v>2</v>
      </c>
      <c r="E91" s="21">
        <f t="shared" si="3"/>
        <v>358</v>
      </c>
      <c r="F91" s="20">
        <f>88+22</f>
        <v>110</v>
      </c>
      <c r="G91" s="37">
        <f t="shared" si="4"/>
        <v>468</v>
      </c>
    </row>
    <row r="92" spans="2:7" ht="60">
      <c r="B92" s="18" t="s">
        <v>166</v>
      </c>
      <c r="C92" s="19" t="s">
        <v>167</v>
      </c>
      <c r="D92" s="20">
        <v>2.5</v>
      </c>
      <c r="E92" s="21">
        <f t="shared" si="3"/>
        <v>447.5</v>
      </c>
      <c r="F92" s="20">
        <f>84+22</f>
        <v>106</v>
      </c>
      <c r="G92" s="37">
        <f t="shared" si="4"/>
        <v>553.5</v>
      </c>
    </row>
    <row r="93" spans="2:7" ht="60">
      <c r="B93" s="18" t="s">
        <v>168</v>
      </c>
      <c r="C93" s="19" t="s">
        <v>169</v>
      </c>
      <c r="D93" s="20">
        <v>2.5</v>
      </c>
      <c r="E93" s="21">
        <f t="shared" si="3"/>
        <v>447.5</v>
      </c>
      <c r="F93" s="20">
        <f>88+22</f>
        <v>110</v>
      </c>
      <c r="G93" s="37">
        <f t="shared" si="4"/>
        <v>557.5</v>
      </c>
    </row>
    <row r="94" spans="2:7" ht="60">
      <c r="B94" s="18" t="s">
        <v>170</v>
      </c>
      <c r="C94" s="19" t="s">
        <v>171</v>
      </c>
      <c r="D94" s="20">
        <v>3.5</v>
      </c>
      <c r="E94" s="21">
        <f t="shared" si="3"/>
        <v>626.5</v>
      </c>
      <c r="F94" s="20">
        <f>84+22</f>
        <v>106</v>
      </c>
      <c r="G94" s="37">
        <f t="shared" si="4"/>
        <v>732.5</v>
      </c>
    </row>
    <row r="95" spans="2:7" ht="60">
      <c r="B95" s="18" t="s">
        <v>172</v>
      </c>
      <c r="C95" s="19" t="s">
        <v>173</v>
      </c>
      <c r="D95" s="20">
        <v>3.5</v>
      </c>
      <c r="E95" s="21">
        <f t="shared" si="3"/>
        <v>626.5</v>
      </c>
      <c r="F95" s="20">
        <f>88+22</f>
        <v>110</v>
      </c>
      <c r="G95" s="37">
        <f t="shared" si="4"/>
        <v>736.5</v>
      </c>
    </row>
    <row r="96" spans="2:7" ht="30">
      <c r="B96" s="18" t="s">
        <v>174</v>
      </c>
      <c r="C96" s="19" t="s">
        <v>175</v>
      </c>
      <c r="D96" s="20">
        <v>0.5</v>
      </c>
      <c r="E96" s="21">
        <f t="shared" si="3"/>
        <v>89.5</v>
      </c>
      <c r="F96" s="20">
        <v>19</v>
      </c>
      <c r="G96" s="37">
        <f t="shared" si="4"/>
        <v>108.5</v>
      </c>
    </row>
    <row r="97" spans="2:7" ht="30">
      <c r="B97" s="18" t="s">
        <v>176</v>
      </c>
      <c r="C97" s="19" t="s">
        <v>177</v>
      </c>
      <c r="D97" s="20">
        <v>0.5</v>
      </c>
      <c r="E97" s="21">
        <f t="shared" si="3"/>
        <v>89.5</v>
      </c>
      <c r="F97" s="20">
        <v>8</v>
      </c>
      <c r="G97" s="37">
        <f t="shared" si="4"/>
        <v>97.5</v>
      </c>
    </row>
    <row r="98" spans="2:7">
      <c r="B98" s="18" t="s">
        <v>178</v>
      </c>
      <c r="C98" s="19" t="s">
        <v>179</v>
      </c>
      <c r="D98" s="24">
        <v>1</v>
      </c>
      <c r="E98" s="21">
        <f t="shared" si="3"/>
        <v>179</v>
      </c>
      <c r="F98" s="20"/>
      <c r="G98" s="37">
        <f t="shared" si="4"/>
        <v>179</v>
      </c>
    </row>
    <row r="99" spans="2:7" ht="15.75">
      <c r="B99" s="30"/>
      <c r="C99" s="84" t="s">
        <v>180</v>
      </c>
      <c r="D99" s="84"/>
      <c r="E99" s="84"/>
      <c r="F99" s="40"/>
      <c r="G99" s="41"/>
    </row>
    <row r="100" spans="2:7" ht="60">
      <c r="B100" s="18" t="s">
        <v>181</v>
      </c>
      <c r="C100" s="19" t="s">
        <v>182</v>
      </c>
      <c r="D100" s="24">
        <v>3</v>
      </c>
      <c r="E100" s="21">
        <f t="shared" ref="E100:E163" si="5">179*D100</f>
        <v>537</v>
      </c>
      <c r="F100" s="20">
        <f>272+10</f>
        <v>282</v>
      </c>
      <c r="G100" s="37">
        <f t="shared" ref="G100:G163" si="6">E100+F100</f>
        <v>819</v>
      </c>
    </row>
    <row r="101" spans="2:7" ht="60">
      <c r="B101" s="18" t="s">
        <v>183</v>
      </c>
      <c r="C101" s="19" t="s">
        <v>184</v>
      </c>
      <c r="D101" s="24">
        <v>3</v>
      </c>
      <c r="E101" s="21">
        <f t="shared" si="5"/>
        <v>537</v>
      </c>
      <c r="F101" s="20">
        <f>272+22</f>
        <v>294</v>
      </c>
      <c r="G101" s="37">
        <f t="shared" si="6"/>
        <v>831</v>
      </c>
    </row>
    <row r="102" spans="2:7" ht="60">
      <c r="B102" s="18" t="s">
        <v>185</v>
      </c>
      <c r="C102" s="19" t="s">
        <v>186</v>
      </c>
      <c r="D102" s="24">
        <v>3</v>
      </c>
      <c r="E102" s="21">
        <f t="shared" si="5"/>
        <v>537</v>
      </c>
      <c r="F102" s="20">
        <f>317+10</f>
        <v>327</v>
      </c>
      <c r="G102" s="37">
        <f t="shared" si="6"/>
        <v>864</v>
      </c>
    </row>
    <row r="103" spans="2:7" ht="60">
      <c r="B103" s="18" t="s">
        <v>187</v>
      </c>
      <c r="C103" s="19" t="s">
        <v>188</v>
      </c>
      <c r="D103" s="24">
        <v>3</v>
      </c>
      <c r="E103" s="21">
        <f t="shared" si="5"/>
        <v>537</v>
      </c>
      <c r="F103" s="20">
        <f>317+22</f>
        <v>339</v>
      </c>
      <c r="G103" s="37">
        <f t="shared" si="6"/>
        <v>876</v>
      </c>
    </row>
    <row r="104" spans="2:7" ht="60">
      <c r="B104" s="18" t="s">
        <v>189</v>
      </c>
      <c r="C104" s="19" t="s">
        <v>190</v>
      </c>
      <c r="D104" s="24">
        <v>3</v>
      </c>
      <c r="E104" s="21">
        <f t="shared" si="5"/>
        <v>537</v>
      </c>
      <c r="F104" s="20">
        <f>289+10</f>
        <v>299</v>
      </c>
      <c r="G104" s="37">
        <f t="shared" si="6"/>
        <v>836</v>
      </c>
    </row>
    <row r="105" spans="2:7" ht="60">
      <c r="B105" s="18" t="s">
        <v>191</v>
      </c>
      <c r="C105" s="19" t="s">
        <v>192</v>
      </c>
      <c r="D105" s="24">
        <v>3</v>
      </c>
      <c r="E105" s="21">
        <f t="shared" si="5"/>
        <v>537</v>
      </c>
      <c r="F105" s="20">
        <f>289+22</f>
        <v>311</v>
      </c>
      <c r="G105" s="37">
        <f t="shared" si="6"/>
        <v>848</v>
      </c>
    </row>
    <row r="106" spans="2:7" ht="60">
      <c r="B106" s="18" t="s">
        <v>193</v>
      </c>
      <c r="C106" s="19" t="s">
        <v>194</v>
      </c>
      <c r="D106" s="24">
        <v>4</v>
      </c>
      <c r="E106" s="21">
        <f t="shared" si="5"/>
        <v>716</v>
      </c>
      <c r="F106" s="20">
        <f>272+10</f>
        <v>282</v>
      </c>
      <c r="G106" s="37">
        <f t="shared" si="6"/>
        <v>998</v>
      </c>
    </row>
    <row r="107" spans="2:7" ht="45">
      <c r="B107" s="18" t="s">
        <v>195</v>
      </c>
      <c r="C107" s="19" t="s">
        <v>196</v>
      </c>
      <c r="D107" s="24">
        <v>4</v>
      </c>
      <c r="E107" s="21">
        <f t="shared" si="5"/>
        <v>716</v>
      </c>
      <c r="F107" s="20">
        <f>272+80</f>
        <v>352</v>
      </c>
      <c r="G107" s="37">
        <f t="shared" si="6"/>
        <v>1068</v>
      </c>
    </row>
    <row r="108" spans="2:7" ht="45">
      <c r="B108" s="18" t="s">
        <v>197</v>
      </c>
      <c r="C108" s="19" t="s">
        <v>198</v>
      </c>
      <c r="D108" s="24">
        <v>4</v>
      </c>
      <c r="E108" s="21">
        <f t="shared" si="5"/>
        <v>716</v>
      </c>
      <c r="F108" s="20">
        <f>272+129</f>
        <v>401</v>
      </c>
      <c r="G108" s="37">
        <f t="shared" si="6"/>
        <v>1117</v>
      </c>
    </row>
    <row r="109" spans="2:7" ht="45">
      <c r="B109" s="18" t="s">
        <v>199</v>
      </c>
      <c r="C109" s="19" t="s">
        <v>200</v>
      </c>
      <c r="D109" s="38">
        <v>4</v>
      </c>
      <c r="E109" s="29">
        <f t="shared" si="5"/>
        <v>716</v>
      </c>
      <c r="F109" s="27">
        <f>317+10</f>
        <v>327</v>
      </c>
      <c r="G109" s="39">
        <f t="shared" si="6"/>
        <v>1043</v>
      </c>
    </row>
    <row r="110" spans="2:7" ht="45">
      <c r="B110" s="18" t="s">
        <v>201</v>
      </c>
      <c r="C110" s="19" t="s">
        <v>202</v>
      </c>
      <c r="D110" s="24">
        <v>4</v>
      </c>
      <c r="E110" s="21">
        <f t="shared" si="5"/>
        <v>716</v>
      </c>
      <c r="F110" s="20">
        <f>317+80</f>
        <v>397</v>
      </c>
      <c r="G110" s="37">
        <f t="shared" si="6"/>
        <v>1113</v>
      </c>
    </row>
    <row r="111" spans="2:7" ht="45">
      <c r="B111" s="18" t="s">
        <v>203</v>
      </c>
      <c r="C111" s="19" t="s">
        <v>204</v>
      </c>
      <c r="D111" s="24">
        <v>4</v>
      </c>
      <c r="E111" s="21">
        <f t="shared" si="5"/>
        <v>716</v>
      </c>
      <c r="F111" s="20">
        <f>317+129</f>
        <v>446</v>
      </c>
      <c r="G111" s="37">
        <f t="shared" si="6"/>
        <v>1162</v>
      </c>
    </row>
    <row r="112" spans="2:7" ht="60">
      <c r="B112" s="18" t="s">
        <v>205</v>
      </c>
      <c r="C112" s="19" t="s">
        <v>206</v>
      </c>
      <c r="D112" s="24">
        <v>4</v>
      </c>
      <c r="E112" s="21">
        <f t="shared" si="5"/>
        <v>716</v>
      </c>
      <c r="F112" s="20">
        <f>289+10</f>
        <v>299</v>
      </c>
      <c r="G112" s="37">
        <f t="shared" si="6"/>
        <v>1015</v>
      </c>
    </row>
    <row r="113" spans="2:7" ht="60">
      <c r="B113" s="18" t="s">
        <v>207</v>
      </c>
      <c r="C113" s="19" t="s">
        <v>208</v>
      </c>
      <c r="D113" s="24">
        <v>4</v>
      </c>
      <c r="E113" s="21">
        <f t="shared" si="5"/>
        <v>716</v>
      </c>
      <c r="F113" s="20">
        <f>289+80</f>
        <v>369</v>
      </c>
      <c r="G113" s="37">
        <f t="shared" si="6"/>
        <v>1085</v>
      </c>
    </row>
    <row r="114" spans="2:7" ht="60">
      <c r="B114" s="18" t="s">
        <v>209</v>
      </c>
      <c r="C114" s="19" t="s">
        <v>210</v>
      </c>
      <c r="D114" s="24">
        <v>4</v>
      </c>
      <c r="E114" s="21">
        <f t="shared" si="5"/>
        <v>716</v>
      </c>
      <c r="F114" s="20">
        <f>289+129</f>
        <v>418</v>
      </c>
      <c r="G114" s="37">
        <f t="shared" si="6"/>
        <v>1134</v>
      </c>
    </row>
    <row r="115" spans="2:7" ht="45">
      <c r="B115" s="18" t="s">
        <v>211</v>
      </c>
      <c r="C115" s="19" t="s">
        <v>212</v>
      </c>
      <c r="D115" s="24">
        <v>4</v>
      </c>
      <c r="E115" s="21">
        <f t="shared" si="5"/>
        <v>716</v>
      </c>
      <c r="F115" s="20">
        <f>272+10</f>
        <v>282</v>
      </c>
      <c r="G115" s="37">
        <f t="shared" si="6"/>
        <v>998</v>
      </c>
    </row>
    <row r="116" spans="2:7" ht="45">
      <c r="B116" s="18" t="s">
        <v>213</v>
      </c>
      <c r="C116" s="19" t="s">
        <v>214</v>
      </c>
      <c r="D116" s="24">
        <v>4</v>
      </c>
      <c r="E116" s="21">
        <f t="shared" si="5"/>
        <v>716</v>
      </c>
      <c r="F116" s="20">
        <f>272+22</f>
        <v>294</v>
      </c>
      <c r="G116" s="37">
        <f t="shared" si="6"/>
        <v>1010</v>
      </c>
    </row>
    <row r="117" spans="2:7" ht="45">
      <c r="B117" s="18" t="s">
        <v>215</v>
      </c>
      <c r="C117" s="19" t="s">
        <v>216</v>
      </c>
      <c r="D117" s="24">
        <v>4</v>
      </c>
      <c r="E117" s="21">
        <f t="shared" si="5"/>
        <v>716</v>
      </c>
      <c r="F117" s="20">
        <f>317+10</f>
        <v>327</v>
      </c>
      <c r="G117" s="37">
        <f t="shared" si="6"/>
        <v>1043</v>
      </c>
    </row>
    <row r="118" spans="2:7" ht="45">
      <c r="B118" s="18" t="s">
        <v>217</v>
      </c>
      <c r="C118" s="19" t="s">
        <v>218</v>
      </c>
      <c r="D118" s="24">
        <v>4</v>
      </c>
      <c r="E118" s="21">
        <f t="shared" si="5"/>
        <v>716</v>
      </c>
      <c r="F118" s="20">
        <f>317+22</f>
        <v>339</v>
      </c>
      <c r="G118" s="37">
        <f t="shared" si="6"/>
        <v>1055</v>
      </c>
    </row>
    <row r="119" spans="2:7" ht="60">
      <c r="B119" s="18" t="s">
        <v>219</v>
      </c>
      <c r="C119" s="19" t="s">
        <v>220</v>
      </c>
      <c r="D119" s="24">
        <v>4</v>
      </c>
      <c r="E119" s="21">
        <f t="shared" si="5"/>
        <v>716</v>
      </c>
      <c r="F119" s="27">
        <f>289+10</f>
        <v>299</v>
      </c>
      <c r="G119" s="37">
        <f t="shared" si="6"/>
        <v>1015</v>
      </c>
    </row>
    <row r="120" spans="2:7" ht="60">
      <c r="B120" s="18" t="s">
        <v>221</v>
      </c>
      <c r="C120" s="19" t="s">
        <v>222</v>
      </c>
      <c r="D120" s="24">
        <v>4</v>
      </c>
      <c r="E120" s="21">
        <f t="shared" si="5"/>
        <v>716</v>
      </c>
      <c r="F120" s="20">
        <f>289+22</f>
        <v>311</v>
      </c>
      <c r="G120" s="37">
        <f t="shared" si="6"/>
        <v>1027</v>
      </c>
    </row>
    <row r="121" spans="2:7" ht="45">
      <c r="B121" s="18" t="s">
        <v>223</v>
      </c>
      <c r="C121" s="19" t="s">
        <v>224</v>
      </c>
      <c r="D121" s="24">
        <v>5</v>
      </c>
      <c r="E121" s="21">
        <f t="shared" si="5"/>
        <v>895</v>
      </c>
      <c r="F121" s="20">
        <f>272+10</f>
        <v>282</v>
      </c>
      <c r="G121" s="37">
        <f t="shared" si="6"/>
        <v>1177</v>
      </c>
    </row>
    <row r="122" spans="2:7" ht="45">
      <c r="B122" s="18" t="s">
        <v>225</v>
      </c>
      <c r="C122" s="19" t="s">
        <v>226</v>
      </c>
      <c r="D122" s="24">
        <v>5</v>
      </c>
      <c r="E122" s="21">
        <f t="shared" si="5"/>
        <v>895</v>
      </c>
      <c r="F122" s="20">
        <f>272+80</f>
        <v>352</v>
      </c>
      <c r="G122" s="37">
        <f t="shared" si="6"/>
        <v>1247</v>
      </c>
    </row>
    <row r="123" spans="2:7" ht="45">
      <c r="B123" s="18" t="s">
        <v>227</v>
      </c>
      <c r="C123" s="19" t="s">
        <v>228</v>
      </c>
      <c r="D123" s="24">
        <v>5</v>
      </c>
      <c r="E123" s="21">
        <f t="shared" si="5"/>
        <v>895</v>
      </c>
      <c r="F123" s="20">
        <f>272+129</f>
        <v>401</v>
      </c>
      <c r="G123" s="37">
        <f t="shared" si="6"/>
        <v>1296</v>
      </c>
    </row>
    <row r="124" spans="2:7" ht="45">
      <c r="B124" s="18" t="s">
        <v>229</v>
      </c>
      <c r="C124" s="19" t="s">
        <v>230</v>
      </c>
      <c r="D124" s="24">
        <v>5</v>
      </c>
      <c r="E124" s="21">
        <f t="shared" si="5"/>
        <v>895</v>
      </c>
      <c r="F124" s="27">
        <f>317+10</f>
        <v>327</v>
      </c>
      <c r="G124" s="37">
        <f t="shared" si="6"/>
        <v>1222</v>
      </c>
    </row>
    <row r="125" spans="2:7" ht="45">
      <c r="B125" s="18" t="s">
        <v>231</v>
      </c>
      <c r="C125" s="19" t="s">
        <v>232</v>
      </c>
      <c r="D125" s="24">
        <v>5</v>
      </c>
      <c r="E125" s="21">
        <f t="shared" si="5"/>
        <v>895</v>
      </c>
      <c r="F125" s="20">
        <f>317+80</f>
        <v>397</v>
      </c>
      <c r="G125" s="37">
        <f t="shared" si="6"/>
        <v>1292</v>
      </c>
    </row>
    <row r="126" spans="2:7" ht="45">
      <c r="B126" s="18" t="s">
        <v>233</v>
      </c>
      <c r="C126" s="19" t="s">
        <v>234</v>
      </c>
      <c r="D126" s="24">
        <v>5</v>
      </c>
      <c r="E126" s="21">
        <f t="shared" si="5"/>
        <v>895</v>
      </c>
      <c r="F126" s="20">
        <f>317+129</f>
        <v>446</v>
      </c>
      <c r="G126" s="37">
        <f t="shared" si="6"/>
        <v>1341</v>
      </c>
    </row>
    <row r="127" spans="2:7" ht="60">
      <c r="B127" s="18" t="s">
        <v>235</v>
      </c>
      <c r="C127" s="19" t="s">
        <v>236</v>
      </c>
      <c r="D127" s="24">
        <v>5</v>
      </c>
      <c r="E127" s="21">
        <f t="shared" si="5"/>
        <v>895</v>
      </c>
      <c r="F127" s="27">
        <f>289+10</f>
        <v>299</v>
      </c>
      <c r="G127" s="37">
        <f t="shared" si="6"/>
        <v>1194</v>
      </c>
    </row>
    <row r="128" spans="2:7" ht="60">
      <c r="B128" s="18" t="s">
        <v>237</v>
      </c>
      <c r="C128" s="19" t="s">
        <v>238</v>
      </c>
      <c r="D128" s="24">
        <v>5</v>
      </c>
      <c r="E128" s="21">
        <f t="shared" si="5"/>
        <v>895</v>
      </c>
      <c r="F128" s="27">
        <f>289+80</f>
        <v>369</v>
      </c>
      <c r="G128" s="37">
        <f t="shared" si="6"/>
        <v>1264</v>
      </c>
    </row>
    <row r="129" spans="2:7" ht="60">
      <c r="B129" s="18" t="s">
        <v>239</v>
      </c>
      <c r="C129" s="19" t="s">
        <v>240</v>
      </c>
      <c r="D129" s="24">
        <v>5</v>
      </c>
      <c r="E129" s="21">
        <f t="shared" si="5"/>
        <v>895</v>
      </c>
      <c r="F129" s="27">
        <f>289+129</f>
        <v>418</v>
      </c>
      <c r="G129" s="37">
        <f t="shared" si="6"/>
        <v>1313</v>
      </c>
    </row>
    <row r="130" spans="2:7" ht="45">
      <c r="B130" s="18" t="s">
        <v>241</v>
      </c>
      <c r="C130" s="19" t="s">
        <v>242</v>
      </c>
      <c r="D130" s="20">
        <v>5.5</v>
      </c>
      <c r="E130" s="21">
        <f t="shared" si="5"/>
        <v>984.5</v>
      </c>
      <c r="F130" s="20">
        <f>272+10</f>
        <v>282</v>
      </c>
      <c r="G130" s="37">
        <f t="shared" si="6"/>
        <v>1266.5</v>
      </c>
    </row>
    <row r="131" spans="2:7" ht="45">
      <c r="B131" s="18" t="s">
        <v>243</v>
      </c>
      <c r="C131" s="19" t="s">
        <v>244</v>
      </c>
      <c r="D131" s="20">
        <v>5.5</v>
      </c>
      <c r="E131" s="21">
        <f t="shared" si="5"/>
        <v>984.5</v>
      </c>
      <c r="F131" s="20">
        <f>272+22</f>
        <v>294</v>
      </c>
      <c r="G131" s="37">
        <f t="shared" si="6"/>
        <v>1278.5</v>
      </c>
    </row>
    <row r="132" spans="2:7" ht="45">
      <c r="B132" s="18" t="s">
        <v>245</v>
      </c>
      <c r="C132" s="19" t="s">
        <v>246</v>
      </c>
      <c r="D132" s="20">
        <v>5.5</v>
      </c>
      <c r="E132" s="21">
        <f t="shared" si="5"/>
        <v>984.5</v>
      </c>
      <c r="F132" s="20">
        <f>317+10</f>
        <v>327</v>
      </c>
      <c r="G132" s="37">
        <f t="shared" si="6"/>
        <v>1311.5</v>
      </c>
    </row>
    <row r="133" spans="2:7" ht="45">
      <c r="B133" s="18" t="s">
        <v>247</v>
      </c>
      <c r="C133" s="19" t="s">
        <v>248</v>
      </c>
      <c r="D133" s="20">
        <v>5.5</v>
      </c>
      <c r="E133" s="21">
        <f t="shared" si="5"/>
        <v>984.5</v>
      </c>
      <c r="F133" s="20">
        <f>317+22</f>
        <v>339</v>
      </c>
      <c r="G133" s="37">
        <f t="shared" si="6"/>
        <v>1323.5</v>
      </c>
    </row>
    <row r="134" spans="2:7" ht="60">
      <c r="B134" s="18" t="s">
        <v>249</v>
      </c>
      <c r="C134" s="19" t="s">
        <v>250</v>
      </c>
      <c r="D134" s="20">
        <v>5.5</v>
      </c>
      <c r="E134" s="21">
        <f t="shared" si="5"/>
        <v>984.5</v>
      </c>
      <c r="F134" s="27">
        <f>289+10</f>
        <v>299</v>
      </c>
      <c r="G134" s="37">
        <f t="shared" si="6"/>
        <v>1283.5</v>
      </c>
    </row>
    <row r="135" spans="2:7" ht="60">
      <c r="B135" s="18" t="s">
        <v>251</v>
      </c>
      <c r="C135" s="19" t="s">
        <v>252</v>
      </c>
      <c r="D135" s="20">
        <v>5.5</v>
      </c>
      <c r="E135" s="21">
        <f t="shared" si="5"/>
        <v>984.5</v>
      </c>
      <c r="F135" s="20">
        <f>289+22</f>
        <v>311</v>
      </c>
      <c r="G135" s="37">
        <f t="shared" si="6"/>
        <v>1295.5</v>
      </c>
    </row>
    <row r="136" spans="2:7" ht="45">
      <c r="B136" s="18" t="s">
        <v>253</v>
      </c>
      <c r="C136" s="19" t="s">
        <v>254</v>
      </c>
      <c r="D136" s="20">
        <v>6.5</v>
      </c>
      <c r="E136" s="21">
        <f t="shared" si="5"/>
        <v>1163.5</v>
      </c>
      <c r="F136" s="20">
        <f>272+10</f>
        <v>282</v>
      </c>
      <c r="G136" s="37">
        <f t="shared" si="6"/>
        <v>1445.5</v>
      </c>
    </row>
    <row r="137" spans="2:7" ht="45">
      <c r="B137" s="18" t="s">
        <v>255</v>
      </c>
      <c r="C137" s="19" t="s">
        <v>256</v>
      </c>
      <c r="D137" s="20">
        <v>6.5</v>
      </c>
      <c r="E137" s="21">
        <f t="shared" si="5"/>
        <v>1163.5</v>
      </c>
      <c r="F137" s="20">
        <f>272+80</f>
        <v>352</v>
      </c>
      <c r="G137" s="37">
        <f t="shared" si="6"/>
        <v>1515.5</v>
      </c>
    </row>
    <row r="138" spans="2:7" ht="45">
      <c r="B138" s="18" t="s">
        <v>257</v>
      </c>
      <c r="C138" s="19" t="s">
        <v>258</v>
      </c>
      <c r="D138" s="20">
        <v>6.5</v>
      </c>
      <c r="E138" s="21">
        <f t="shared" si="5"/>
        <v>1163.5</v>
      </c>
      <c r="F138" s="20">
        <f>272+129</f>
        <v>401</v>
      </c>
      <c r="G138" s="37">
        <f t="shared" si="6"/>
        <v>1564.5</v>
      </c>
    </row>
    <row r="139" spans="2:7" ht="45">
      <c r="B139" s="18" t="s">
        <v>259</v>
      </c>
      <c r="C139" s="19" t="s">
        <v>260</v>
      </c>
      <c r="D139" s="20">
        <v>6.5</v>
      </c>
      <c r="E139" s="21">
        <f t="shared" si="5"/>
        <v>1163.5</v>
      </c>
      <c r="F139" s="27">
        <f>317+10</f>
        <v>327</v>
      </c>
      <c r="G139" s="37">
        <f t="shared" si="6"/>
        <v>1490.5</v>
      </c>
    </row>
    <row r="140" spans="2:7" ht="45">
      <c r="B140" s="18" t="s">
        <v>261</v>
      </c>
      <c r="C140" s="19" t="s">
        <v>262</v>
      </c>
      <c r="D140" s="20">
        <v>6.5</v>
      </c>
      <c r="E140" s="21">
        <f t="shared" si="5"/>
        <v>1163.5</v>
      </c>
      <c r="F140" s="20">
        <f>317+80</f>
        <v>397</v>
      </c>
      <c r="G140" s="37">
        <f t="shared" si="6"/>
        <v>1560.5</v>
      </c>
    </row>
    <row r="141" spans="2:7" ht="45">
      <c r="B141" s="18" t="s">
        <v>263</v>
      </c>
      <c r="C141" s="19" t="s">
        <v>264</v>
      </c>
      <c r="D141" s="20">
        <v>6.5</v>
      </c>
      <c r="E141" s="21">
        <f t="shared" si="5"/>
        <v>1163.5</v>
      </c>
      <c r="F141" s="20">
        <f>317+129</f>
        <v>446</v>
      </c>
      <c r="G141" s="37">
        <f t="shared" si="6"/>
        <v>1609.5</v>
      </c>
    </row>
    <row r="142" spans="2:7" ht="60">
      <c r="B142" s="18" t="s">
        <v>265</v>
      </c>
      <c r="C142" s="19" t="s">
        <v>266</v>
      </c>
      <c r="D142" s="20">
        <v>6.5</v>
      </c>
      <c r="E142" s="21">
        <f t="shared" si="5"/>
        <v>1163.5</v>
      </c>
      <c r="F142" s="27">
        <f>289+10</f>
        <v>299</v>
      </c>
      <c r="G142" s="37">
        <f t="shared" si="6"/>
        <v>1462.5</v>
      </c>
    </row>
    <row r="143" spans="2:7" ht="60">
      <c r="B143" s="18" t="s">
        <v>267</v>
      </c>
      <c r="C143" s="19" t="s">
        <v>268</v>
      </c>
      <c r="D143" s="20">
        <v>6.5</v>
      </c>
      <c r="E143" s="21">
        <f t="shared" si="5"/>
        <v>1163.5</v>
      </c>
      <c r="F143" s="27">
        <f>289+80</f>
        <v>369</v>
      </c>
      <c r="G143" s="37">
        <f t="shared" si="6"/>
        <v>1532.5</v>
      </c>
    </row>
    <row r="144" spans="2:7" ht="60">
      <c r="B144" s="18" t="s">
        <v>269</v>
      </c>
      <c r="C144" s="19" t="s">
        <v>270</v>
      </c>
      <c r="D144" s="20">
        <v>6.5</v>
      </c>
      <c r="E144" s="21">
        <f t="shared" si="5"/>
        <v>1163.5</v>
      </c>
      <c r="F144" s="27">
        <f>289+129</f>
        <v>418</v>
      </c>
      <c r="G144" s="37">
        <f t="shared" si="6"/>
        <v>1581.5</v>
      </c>
    </row>
    <row r="145" spans="2:7" ht="30">
      <c r="B145" s="18" t="s">
        <v>271</v>
      </c>
      <c r="C145" s="19" t="s">
        <v>272</v>
      </c>
      <c r="D145" s="24">
        <v>1</v>
      </c>
      <c r="E145" s="21">
        <f t="shared" si="5"/>
        <v>179</v>
      </c>
      <c r="F145" s="27">
        <v>91</v>
      </c>
      <c r="G145" s="37">
        <f t="shared" si="6"/>
        <v>270</v>
      </c>
    </row>
    <row r="146" spans="2:7" ht="60">
      <c r="B146" s="18" t="s">
        <v>273</v>
      </c>
      <c r="C146" s="19" t="s">
        <v>274</v>
      </c>
      <c r="D146" s="38">
        <v>3</v>
      </c>
      <c r="E146" s="21">
        <f t="shared" si="5"/>
        <v>537</v>
      </c>
      <c r="F146" s="20">
        <f>272+10</f>
        <v>282</v>
      </c>
      <c r="G146" s="39">
        <f t="shared" si="6"/>
        <v>819</v>
      </c>
    </row>
    <row r="147" spans="2:7" ht="60">
      <c r="B147" s="18" t="s">
        <v>275</v>
      </c>
      <c r="C147" s="19" t="s">
        <v>276</v>
      </c>
      <c r="D147" s="38">
        <v>3</v>
      </c>
      <c r="E147" s="21">
        <f t="shared" si="5"/>
        <v>537</v>
      </c>
      <c r="F147" s="20">
        <f>272+22</f>
        <v>294</v>
      </c>
      <c r="G147" s="39">
        <f t="shared" si="6"/>
        <v>831</v>
      </c>
    </row>
    <row r="148" spans="2:7" ht="60">
      <c r="B148" s="18" t="s">
        <v>277</v>
      </c>
      <c r="C148" s="19" t="s">
        <v>278</v>
      </c>
      <c r="D148" s="38">
        <v>3</v>
      </c>
      <c r="E148" s="21">
        <f t="shared" si="5"/>
        <v>537</v>
      </c>
      <c r="F148" s="20">
        <f>317+10</f>
        <v>327</v>
      </c>
      <c r="G148" s="39">
        <f t="shared" si="6"/>
        <v>864</v>
      </c>
    </row>
    <row r="149" spans="2:7" ht="60">
      <c r="B149" s="18" t="s">
        <v>279</v>
      </c>
      <c r="C149" s="19" t="s">
        <v>280</v>
      </c>
      <c r="D149" s="38">
        <v>3</v>
      </c>
      <c r="E149" s="21">
        <f t="shared" si="5"/>
        <v>537</v>
      </c>
      <c r="F149" s="20">
        <f>317+22</f>
        <v>339</v>
      </c>
      <c r="G149" s="39">
        <f t="shared" si="6"/>
        <v>876</v>
      </c>
    </row>
    <row r="150" spans="2:7" ht="60">
      <c r="B150" s="18" t="s">
        <v>281</v>
      </c>
      <c r="C150" s="19" t="s">
        <v>282</v>
      </c>
      <c r="D150" s="38">
        <v>3</v>
      </c>
      <c r="E150" s="21">
        <f t="shared" si="5"/>
        <v>537</v>
      </c>
      <c r="F150" s="20">
        <f>289+10</f>
        <v>299</v>
      </c>
      <c r="G150" s="39">
        <f t="shared" si="6"/>
        <v>836</v>
      </c>
    </row>
    <row r="151" spans="2:7" ht="60">
      <c r="B151" s="18" t="s">
        <v>283</v>
      </c>
      <c r="C151" s="19" t="s">
        <v>284</v>
      </c>
      <c r="D151" s="38">
        <v>3</v>
      </c>
      <c r="E151" s="21">
        <f t="shared" si="5"/>
        <v>537</v>
      </c>
      <c r="F151" s="20">
        <f>289+22</f>
        <v>311</v>
      </c>
      <c r="G151" s="39">
        <f t="shared" si="6"/>
        <v>848</v>
      </c>
    </row>
    <row r="152" spans="2:7" ht="30">
      <c r="B152" s="18" t="s">
        <v>285</v>
      </c>
      <c r="C152" s="19" t="s">
        <v>286</v>
      </c>
      <c r="D152" s="27">
        <v>5.5</v>
      </c>
      <c r="E152" s="21">
        <f t="shared" si="5"/>
        <v>984.5</v>
      </c>
      <c r="F152" s="27">
        <v>272</v>
      </c>
      <c r="G152" s="39">
        <f t="shared" si="6"/>
        <v>1256.5</v>
      </c>
    </row>
    <row r="153" spans="2:7" ht="30">
      <c r="B153" s="18" t="s">
        <v>287</v>
      </c>
      <c r="C153" s="19" t="s">
        <v>288</v>
      </c>
      <c r="D153" s="27">
        <v>5.5</v>
      </c>
      <c r="E153" s="21">
        <f t="shared" si="5"/>
        <v>984.5</v>
      </c>
      <c r="F153" s="27">
        <v>317</v>
      </c>
      <c r="G153" s="39">
        <f t="shared" si="6"/>
        <v>1301.5</v>
      </c>
    </row>
    <row r="154" spans="2:7" ht="30">
      <c r="B154" s="18" t="s">
        <v>289</v>
      </c>
      <c r="C154" s="19" t="s">
        <v>290</v>
      </c>
      <c r="D154" s="27">
        <v>5.5</v>
      </c>
      <c r="E154" s="21">
        <f t="shared" si="5"/>
        <v>984.5</v>
      </c>
      <c r="F154" s="27">
        <v>289</v>
      </c>
      <c r="G154" s="39">
        <f t="shared" si="6"/>
        <v>1273.5</v>
      </c>
    </row>
    <row r="155" spans="2:7" ht="60">
      <c r="B155" s="18" t="s">
        <v>291</v>
      </c>
      <c r="C155" s="19" t="s">
        <v>292</v>
      </c>
      <c r="D155" s="38">
        <v>7</v>
      </c>
      <c r="E155" s="21">
        <f t="shared" si="5"/>
        <v>1253</v>
      </c>
      <c r="F155" s="27">
        <f>272+10+11</f>
        <v>293</v>
      </c>
      <c r="G155" s="39">
        <f t="shared" si="6"/>
        <v>1546</v>
      </c>
    </row>
    <row r="156" spans="2:7" ht="60">
      <c r="B156" s="18" t="s">
        <v>293</v>
      </c>
      <c r="C156" s="19" t="s">
        <v>294</v>
      </c>
      <c r="D156" s="38">
        <v>7</v>
      </c>
      <c r="E156" s="21">
        <f t="shared" si="5"/>
        <v>1253</v>
      </c>
      <c r="F156" s="27">
        <f>272+129+11</f>
        <v>412</v>
      </c>
      <c r="G156" s="39">
        <f t="shared" si="6"/>
        <v>1665</v>
      </c>
    </row>
    <row r="157" spans="2:7" ht="60">
      <c r="B157" s="18" t="s">
        <v>295</v>
      </c>
      <c r="C157" s="19" t="s">
        <v>296</v>
      </c>
      <c r="D157" s="38">
        <v>7</v>
      </c>
      <c r="E157" s="21">
        <f t="shared" si="5"/>
        <v>1253</v>
      </c>
      <c r="F157" s="27">
        <f>88+10+11</f>
        <v>109</v>
      </c>
      <c r="G157" s="39">
        <f t="shared" si="6"/>
        <v>1362</v>
      </c>
    </row>
    <row r="158" spans="2:7" ht="60">
      <c r="B158" s="18" t="s">
        <v>297</v>
      </c>
      <c r="C158" s="19" t="s">
        <v>298</v>
      </c>
      <c r="D158" s="38">
        <v>7</v>
      </c>
      <c r="E158" s="21">
        <f t="shared" si="5"/>
        <v>1253</v>
      </c>
      <c r="F158" s="27">
        <f>88+129+11</f>
        <v>228</v>
      </c>
      <c r="G158" s="39">
        <f t="shared" si="6"/>
        <v>1481</v>
      </c>
    </row>
    <row r="159" spans="2:7" ht="60">
      <c r="B159" s="18" t="s">
        <v>299</v>
      </c>
      <c r="C159" s="19" t="s">
        <v>300</v>
      </c>
      <c r="D159" s="38">
        <v>7</v>
      </c>
      <c r="E159" s="21">
        <f t="shared" si="5"/>
        <v>1253</v>
      </c>
      <c r="F159" s="27">
        <f>84+10+11</f>
        <v>105</v>
      </c>
      <c r="G159" s="39">
        <f t="shared" si="6"/>
        <v>1358</v>
      </c>
    </row>
    <row r="160" spans="2:7" ht="60">
      <c r="B160" s="18" t="s">
        <v>301</v>
      </c>
      <c r="C160" s="19" t="s">
        <v>302</v>
      </c>
      <c r="D160" s="38">
        <v>7</v>
      </c>
      <c r="E160" s="21">
        <f t="shared" si="5"/>
        <v>1253</v>
      </c>
      <c r="F160" s="27">
        <f>84+129+11</f>
        <v>224</v>
      </c>
      <c r="G160" s="39">
        <f t="shared" si="6"/>
        <v>1477</v>
      </c>
    </row>
    <row r="161" spans="2:7" ht="60">
      <c r="B161" s="18" t="s">
        <v>303</v>
      </c>
      <c r="C161" s="19" t="s">
        <v>304</v>
      </c>
      <c r="D161" s="24">
        <v>7</v>
      </c>
      <c r="E161" s="21">
        <f t="shared" si="5"/>
        <v>1253</v>
      </c>
      <c r="F161" s="27">
        <f>272+10+11</f>
        <v>293</v>
      </c>
      <c r="G161" s="37">
        <f t="shared" si="6"/>
        <v>1546</v>
      </c>
    </row>
    <row r="162" spans="2:7" ht="60">
      <c r="B162" s="18" t="s">
        <v>305</v>
      </c>
      <c r="C162" s="19" t="s">
        <v>306</v>
      </c>
      <c r="D162" s="38">
        <v>7</v>
      </c>
      <c r="E162" s="21">
        <f t="shared" si="5"/>
        <v>1253</v>
      </c>
      <c r="F162" s="27">
        <f>272+129+11</f>
        <v>412</v>
      </c>
      <c r="G162" s="39">
        <f t="shared" si="6"/>
        <v>1665</v>
      </c>
    </row>
    <row r="163" spans="2:7" ht="60">
      <c r="B163" s="18" t="s">
        <v>307</v>
      </c>
      <c r="C163" s="19" t="s">
        <v>308</v>
      </c>
      <c r="D163" s="24">
        <v>7</v>
      </c>
      <c r="E163" s="21">
        <f t="shared" si="5"/>
        <v>1253</v>
      </c>
      <c r="F163" s="27">
        <f>317+10+11</f>
        <v>338</v>
      </c>
      <c r="G163" s="37">
        <f t="shared" si="6"/>
        <v>1591</v>
      </c>
    </row>
    <row r="164" spans="2:7" ht="60">
      <c r="B164" s="18" t="s">
        <v>309</v>
      </c>
      <c r="C164" s="19" t="s">
        <v>310</v>
      </c>
      <c r="D164" s="38">
        <v>7</v>
      </c>
      <c r="E164" s="21">
        <f t="shared" ref="E164:E227" si="7">179*D164</f>
        <v>1253</v>
      </c>
      <c r="F164" s="27">
        <f>317+129+11</f>
        <v>457</v>
      </c>
      <c r="G164" s="39">
        <f t="shared" ref="G164:G192" si="8">E164+F164</f>
        <v>1710</v>
      </c>
    </row>
    <row r="165" spans="2:7" ht="60">
      <c r="B165" s="18" t="s">
        <v>311</v>
      </c>
      <c r="C165" s="19" t="s">
        <v>312</v>
      </c>
      <c r="D165" s="24">
        <v>7</v>
      </c>
      <c r="E165" s="21">
        <f t="shared" si="7"/>
        <v>1253</v>
      </c>
      <c r="F165" s="27">
        <f>289+10+11</f>
        <v>310</v>
      </c>
      <c r="G165" s="37">
        <f t="shared" si="8"/>
        <v>1563</v>
      </c>
    </row>
    <row r="166" spans="2:7" ht="60">
      <c r="B166" s="18" t="s">
        <v>313</v>
      </c>
      <c r="C166" s="19" t="s">
        <v>314</v>
      </c>
      <c r="D166" s="38">
        <v>7</v>
      </c>
      <c r="E166" s="21">
        <f t="shared" si="7"/>
        <v>1253</v>
      </c>
      <c r="F166" s="27">
        <f>289+129+11</f>
        <v>429</v>
      </c>
      <c r="G166" s="39">
        <f t="shared" si="8"/>
        <v>1682</v>
      </c>
    </row>
    <row r="167" spans="2:7" ht="60">
      <c r="B167" s="18" t="s">
        <v>315</v>
      </c>
      <c r="C167" s="19" t="s">
        <v>316</v>
      </c>
      <c r="D167" s="24">
        <v>7</v>
      </c>
      <c r="E167" s="21">
        <f t="shared" si="7"/>
        <v>1253</v>
      </c>
      <c r="F167" s="27">
        <f>272+10+55</f>
        <v>337</v>
      </c>
      <c r="G167" s="37">
        <f t="shared" si="8"/>
        <v>1590</v>
      </c>
    </row>
    <row r="168" spans="2:7" ht="60">
      <c r="B168" s="18" t="s">
        <v>317</v>
      </c>
      <c r="C168" s="19" t="s">
        <v>318</v>
      </c>
      <c r="D168" s="38">
        <v>7</v>
      </c>
      <c r="E168" s="21">
        <f t="shared" si="7"/>
        <v>1253</v>
      </c>
      <c r="F168" s="27">
        <f>272+129+55</f>
        <v>456</v>
      </c>
      <c r="G168" s="39">
        <f t="shared" si="8"/>
        <v>1709</v>
      </c>
    </row>
    <row r="169" spans="2:7" ht="60">
      <c r="B169" s="18" t="s">
        <v>319</v>
      </c>
      <c r="C169" s="19" t="s">
        <v>320</v>
      </c>
      <c r="D169" s="24">
        <v>7</v>
      </c>
      <c r="E169" s="21">
        <f t="shared" si="7"/>
        <v>1253</v>
      </c>
      <c r="F169" s="27">
        <f>317+10+55</f>
        <v>382</v>
      </c>
      <c r="G169" s="37">
        <f t="shared" si="8"/>
        <v>1635</v>
      </c>
    </row>
    <row r="170" spans="2:7" ht="60">
      <c r="B170" s="18" t="s">
        <v>321</v>
      </c>
      <c r="C170" s="19" t="s">
        <v>322</v>
      </c>
      <c r="D170" s="38">
        <v>7</v>
      </c>
      <c r="E170" s="21">
        <f t="shared" si="7"/>
        <v>1253</v>
      </c>
      <c r="F170" s="27">
        <f>317+129+55</f>
        <v>501</v>
      </c>
      <c r="G170" s="39">
        <f t="shared" si="8"/>
        <v>1754</v>
      </c>
    </row>
    <row r="171" spans="2:7" ht="75">
      <c r="B171" s="18" t="s">
        <v>323</v>
      </c>
      <c r="C171" s="19" t="s">
        <v>324</v>
      </c>
      <c r="D171" s="24">
        <v>7</v>
      </c>
      <c r="E171" s="21">
        <f t="shared" si="7"/>
        <v>1253</v>
      </c>
      <c r="F171" s="27">
        <f>289+10+55</f>
        <v>354</v>
      </c>
      <c r="G171" s="37">
        <f t="shared" si="8"/>
        <v>1607</v>
      </c>
    </row>
    <row r="172" spans="2:7" ht="75">
      <c r="B172" s="18" t="s">
        <v>325</v>
      </c>
      <c r="C172" s="19" t="s">
        <v>326</v>
      </c>
      <c r="D172" s="38">
        <v>7</v>
      </c>
      <c r="E172" s="21">
        <f t="shared" si="7"/>
        <v>1253</v>
      </c>
      <c r="F172" s="27">
        <f>289+129+55</f>
        <v>473</v>
      </c>
      <c r="G172" s="39">
        <f t="shared" si="8"/>
        <v>1726</v>
      </c>
    </row>
    <row r="173" spans="2:7" ht="60">
      <c r="B173" s="18" t="s">
        <v>327</v>
      </c>
      <c r="C173" s="19" t="s">
        <v>328</v>
      </c>
      <c r="D173" s="24">
        <v>15</v>
      </c>
      <c r="E173" s="21">
        <f t="shared" si="7"/>
        <v>2685</v>
      </c>
      <c r="F173" s="27">
        <f>272+10+11</f>
        <v>293</v>
      </c>
      <c r="G173" s="37">
        <f t="shared" si="8"/>
        <v>2978</v>
      </c>
    </row>
    <row r="174" spans="2:7" ht="60">
      <c r="B174" s="18" t="s">
        <v>329</v>
      </c>
      <c r="C174" s="19" t="s">
        <v>330</v>
      </c>
      <c r="D174" s="38">
        <v>15</v>
      </c>
      <c r="E174" s="21">
        <f t="shared" si="7"/>
        <v>2685</v>
      </c>
      <c r="F174" s="27">
        <f>272+129+11</f>
        <v>412</v>
      </c>
      <c r="G174" s="39">
        <f t="shared" si="8"/>
        <v>3097</v>
      </c>
    </row>
    <row r="175" spans="2:7" ht="60">
      <c r="B175" s="18" t="s">
        <v>331</v>
      </c>
      <c r="C175" s="19" t="s">
        <v>332</v>
      </c>
      <c r="D175" s="24">
        <v>15</v>
      </c>
      <c r="E175" s="21">
        <f t="shared" si="7"/>
        <v>2685</v>
      </c>
      <c r="F175" s="20">
        <f>317+10+11</f>
        <v>338</v>
      </c>
      <c r="G175" s="37">
        <f t="shared" si="8"/>
        <v>3023</v>
      </c>
    </row>
    <row r="176" spans="2:7" ht="60">
      <c r="B176" s="18" t="s">
        <v>333</v>
      </c>
      <c r="C176" s="19" t="s">
        <v>334</v>
      </c>
      <c r="D176" s="38">
        <v>15</v>
      </c>
      <c r="E176" s="21">
        <f t="shared" si="7"/>
        <v>2685</v>
      </c>
      <c r="F176" s="20">
        <f>317+129+11</f>
        <v>457</v>
      </c>
      <c r="G176" s="39">
        <f t="shared" si="8"/>
        <v>3142</v>
      </c>
    </row>
    <row r="177" spans="2:7" ht="75">
      <c r="B177" s="18" t="s">
        <v>335</v>
      </c>
      <c r="C177" s="19" t="s">
        <v>336</v>
      </c>
      <c r="D177" s="24">
        <v>15</v>
      </c>
      <c r="E177" s="21">
        <f t="shared" si="7"/>
        <v>2685</v>
      </c>
      <c r="F177" s="27">
        <f>289+10+11</f>
        <v>310</v>
      </c>
      <c r="G177" s="37">
        <f t="shared" si="8"/>
        <v>2995</v>
      </c>
    </row>
    <row r="178" spans="2:7" ht="75">
      <c r="B178" s="18" t="s">
        <v>337</v>
      </c>
      <c r="C178" s="19" t="s">
        <v>338</v>
      </c>
      <c r="D178" s="38">
        <v>15</v>
      </c>
      <c r="E178" s="21">
        <f t="shared" si="7"/>
        <v>2685</v>
      </c>
      <c r="F178" s="27">
        <f>289+129+11</f>
        <v>429</v>
      </c>
      <c r="G178" s="39">
        <f t="shared" si="8"/>
        <v>3114</v>
      </c>
    </row>
    <row r="179" spans="2:7" ht="75">
      <c r="B179" s="18" t="s">
        <v>339</v>
      </c>
      <c r="C179" s="19" t="s">
        <v>340</v>
      </c>
      <c r="D179" s="24">
        <v>15</v>
      </c>
      <c r="E179" s="21">
        <f t="shared" si="7"/>
        <v>2685</v>
      </c>
      <c r="F179" s="27">
        <f>272+10+55</f>
        <v>337</v>
      </c>
      <c r="G179" s="37">
        <f t="shared" si="8"/>
        <v>3022</v>
      </c>
    </row>
    <row r="180" spans="2:7" ht="75">
      <c r="B180" s="18" t="s">
        <v>341</v>
      </c>
      <c r="C180" s="19" t="s">
        <v>342</v>
      </c>
      <c r="D180" s="38">
        <v>15</v>
      </c>
      <c r="E180" s="21">
        <f t="shared" si="7"/>
        <v>2685</v>
      </c>
      <c r="F180" s="27">
        <f>272+129+55</f>
        <v>456</v>
      </c>
      <c r="G180" s="39">
        <f t="shared" si="8"/>
        <v>3141</v>
      </c>
    </row>
    <row r="181" spans="2:7" ht="75">
      <c r="B181" s="18" t="s">
        <v>343</v>
      </c>
      <c r="C181" s="19" t="s">
        <v>344</v>
      </c>
      <c r="D181" s="24">
        <v>15</v>
      </c>
      <c r="E181" s="21">
        <f t="shared" si="7"/>
        <v>2685</v>
      </c>
      <c r="F181" s="20">
        <f>317+10+55</f>
        <v>382</v>
      </c>
      <c r="G181" s="37">
        <f t="shared" si="8"/>
        <v>3067</v>
      </c>
    </row>
    <row r="182" spans="2:7" ht="75">
      <c r="B182" s="18" t="s">
        <v>345</v>
      </c>
      <c r="C182" s="19" t="s">
        <v>346</v>
      </c>
      <c r="D182" s="38">
        <v>15</v>
      </c>
      <c r="E182" s="21">
        <f t="shared" si="7"/>
        <v>2685</v>
      </c>
      <c r="F182" s="20">
        <f>317+129+55</f>
        <v>501</v>
      </c>
      <c r="G182" s="39">
        <f t="shared" si="8"/>
        <v>3186</v>
      </c>
    </row>
    <row r="183" spans="2:7" ht="75">
      <c r="B183" s="18" t="s">
        <v>347</v>
      </c>
      <c r="C183" s="19" t="s">
        <v>348</v>
      </c>
      <c r="D183" s="24">
        <v>15</v>
      </c>
      <c r="E183" s="21">
        <f t="shared" si="7"/>
        <v>2685</v>
      </c>
      <c r="F183" s="20">
        <f>289+10+55</f>
        <v>354</v>
      </c>
      <c r="G183" s="37">
        <f t="shared" si="8"/>
        <v>3039</v>
      </c>
    </row>
    <row r="184" spans="2:7" ht="75">
      <c r="B184" s="18" t="s">
        <v>349</v>
      </c>
      <c r="C184" s="19" t="s">
        <v>350</v>
      </c>
      <c r="D184" s="38">
        <v>15</v>
      </c>
      <c r="E184" s="21">
        <f t="shared" si="7"/>
        <v>2685</v>
      </c>
      <c r="F184" s="20">
        <f>289+129+55</f>
        <v>473</v>
      </c>
      <c r="G184" s="39">
        <f t="shared" si="8"/>
        <v>3158</v>
      </c>
    </row>
    <row r="185" spans="2:7" ht="30">
      <c r="B185" s="18" t="s">
        <v>351</v>
      </c>
      <c r="C185" s="19" t="s">
        <v>352</v>
      </c>
      <c r="D185" s="24">
        <v>6</v>
      </c>
      <c r="E185" s="21">
        <f t="shared" si="7"/>
        <v>1074</v>
      </c>
      <c r="F185" s="20">
        <v>272</v>
      </c>
      <c r="G185" s="37">
        <f t="shared" si="8"/>
        <v>1346</v>
      </c>
    </row>
    <row r="186" spans="2:7" ht="30">
      <c r="B186" s="18" t="s">
        <v>353</v>
      </c>
      <c r="C186" s="42" t="s">
        <v>354</v>
      </c>
      <c r="D186" s="24">
        <v>6</v>
      </c>
      <c r="E186" s="21">
        <f t="shared" si="7"/>
        <v>1074</v>
      </c>
      <c r="F186" s="27">
        <v>317</v>
      </c>
      <c r="G186" s="37">
        <f t="shared" si="8"/>
        <v>1391</v>
      </c>
    </row>
    <row r="187" spans="2:7" ht="45">
      <c r="B187" s="18" t="s">
        <v>355</v>
      </c>
      <c r="C187" s="42" t="s">
        <v>356</v>
      </c>
      <c r="D187" s="24">
        <v>6</v>
      </c>
      <c r="E187" s="21">
        <f t="shared" si="7"/>
        <v>1074</v>
      </c>
      <c r="F187" s="20">
        <v>289</v>
      </c>
      <c r="G187" s="37">
        <f t="shared" si="8"/>
        <v>1363</v>
      </c>
    </row>
    <row r="188" spans="2:7" ht="30">
      <c r="B188" s="18" t="s">
        <v>357</v>
      </c>
      <c r="C188" s="42" t="s">
        <v>358</v>
      </c>
      <c r="D188" s="24">
        <v>7</v>
      </c>
      <c r="E188" s="21">
        <f t="shared" si="7"/>
        <v>1253</v>
      </c>
      <c r="F188" s="20">
        <v>272</v>
      </c>
      <c r="G188" s="37">
        <f t="shared" si="8"/>
        <v>1525</v>
      </c>
    </row>
    <row r="189" spans="2:7" ht="30">
      <c r="B189" s="18" t="s">
        <v>359</v>
      </c>
      <c r="C189" s="42" t="s">
        <v>360</v>
      </c>
      <c r="D189" s="24">
        <v>7</v>
      </c>
      <c r="E189" s="21">
        <f t="shared" si="7"/>
        <v>1253</v>
      </c>
      <c r="F189" s="27">
        <v>317</v>
      </c>
      <c r="G189" s="37">
        <f t="shared" si="8"/>
        <v>1570</v>
      </c>
    </row>
    <row r="190" spans="2:7" ht="45">
      <c r="B190" s="18" t="s">
        <v>361</v>
      </c>
      <c r="C190" s="42" t="s">
        <v>362</v>
      </c>
      <c r="D190" s="24">
        <v>7</v>
      </c>
      <c r="E190" s="21">
        <f t="shared" si="7"/>
        <v>1253</v>
      </c>
      <c r="F190" s="20">
        <v>289</v>
      </c>
      <c r="G190" s="37">
        <f t="shared" si="8"/>
        <v>1542</v>
      </c>
    </row>
    <row r="191" spans="2:7" ht="30">
      <c r="B191" s="18" t="s">
        <v>363</v>
      </c>
      <c r="C191" s="43" t="s">
        <v>364</v>
      </c>
      <c r="D191" s="44">
        <v>0.5</v>
      </c>
      <c r="E191" s="21">
        <f t="shared" si="7"/>
        <v>89.5</v>
      </c>
      <c r="F191" s="20"/>
      <c r="G191" s="37">
        <f t="shared" si="8"/>
        <v>89.5</v>
      </c>
    </row>
    <row r="192" spans="2:7" ht="30">
      <c r="B192" s="18" t="s">
        <v>365</v>
      </c>
      <c r="C192" s="43" t="s">
        <v>366</v>
      </c>
      <c r="D192" s="44">
        <v>2</v>
      </c>
      <c r="E192" s="21">
        <f t="shared" si="7"/>
        <v>358</v>
      </c>
      <c r="F192" s="20"/>
      <c r="G192" s="37">
        <f t="shared" si="8"/>
        <v>358</v>
      </c>
    </row>
    <row r="193" spans="2:7" ht="15.75">
      <c r="B193" s="45"/>
      <c r="C193" s="46" t="s">
        <v>367</v>
      </c>
      <c r="D193" s="32"/>
      <c r="E193" s="47"/>
      <c r="F193" s="48"/>
      <c r="G193" s="49"/>
    </row>
    <row r="194" spans="2:7">
      <c r="B194" s="18" t="s">
        <v>368</v>
      </c>
      <c r="C194" s="43" t="s">
        <v>369</v>
      </c>
      <c r="D194" s="50">
        <v>1</v>
      </c>
      <c r="E194" s="21">
        <f t="shared" si="7"/>
        <v>179</v>
      </c>
      <c r="F194" s="20"/>
      <c r="G194" s="37">
        <f t="shared" ref="G194:G257" si="9">E194+F194</f>
        <v>179</v>
      </c>
    </row>
    <row r="195" spans="2:7" ht="30">
      <c r="B195" s="18" t="s">
        <v>370</v>
      </c>
      <c r="C195" s="42" t="s">
        <v>371</v>
      </c>
      <c r="D195" s="38">
        <v>2</v>
      </c>
      <c r="E195" s="21">
        <f t="shared" si="7"/>
        <v>358</v>
      </c>
      <c r="F195" s="20"/>
      <c r="G195" s="37">
        <f t="shared" si="9"/>
        <v>358</v>
      </c>
    </row>
    <row r="196" spans="2:7" ht="30">
      <c r="B196" s="18" t="s">
        <v>372</v>
      </c>
      <c r="C196" s="51" t="s">
        <v>373</v>
      </c>
      <c r="D196" s="50">
        <v>2</v>
      </c>
      <c r="E196" s="21">
        <f t="shared" si="7"/>
        <v>358</v>
      </c>
      <c r="F196" s="27"/>
      <c r="G196" s="37">
        <f t="shared" si="9"/>
        <v>358</v>
      </c>
    </row>
    <row r="197" spans="2:7" ht="45">
      <c r="B197" s="18" t="s">
        <v>374</v>
      </c>
      <c r="C197" s="43" t="s">
        <v>375</v>
      </c>
      <c r="D197" s="52">
        <v>2.5</v>
      </c>
      <c r="E197" s="21">
        <f t="shared" si="7"/>
        <v>447.5</v>
      </c>
      <c r="F197" s="27">
        <v>33</v>
      </c>
      <c r="G197" s="37">
        <f t="shared" si="9"/>
        <v>480.5</v>
      </c>
    </row>
    <row r="198" spans="2:7" ht="45">
      <c r="B198" s="18" t="s">
        <v>376</v>
      </c>
      <c r="C198" s="43" t="s">
        <v>377</v>
      </c>
      <c r="D198" s="52">
        <v>2.5</v>
      </c>
      <c r="E198" s="21">
        <f t="shared" si="7"/>
        <v>447.5</v>
      </c>
      <c r="F198" s="27">
        <v>256</v>
      </c>
      <c r="G198" s="37">
        <f t="shared" si="9"/>
        <v>703.5</v>
      </c>
    </row>
    <row r="199" spans="2:7" ht="45">
      <c r="B199" s="18" t="s">
        <v>378</v>
      </c>
      <c r="C199" s="43" t="s">
        <v>379</v>
      </c>
      <c r="D199" s="52">
        <v>2.5</v>
      </c>
      <c r="E199" s="21">
        <f t="shared" si="7"/>
        <v>447.5</v>
      </c>
      <c r="F199" s="27">
        <v>89</v>
      </c>
      <c r="G199" s="37">
        <f t="shared" si="9"/>
        <v>536.5</v>
      </c>
    </row>
    <row r="200" spans="2:7" ht="45">
      <c r="B200" s="18" t="s">
        <v>380</v>
      </c>
      <c r="C200" s="43" t="s">
        <v>381</v>
      </c>
      <c r="D200" s="52">
        <v>2.5</v>
      </c>
      <c r="E200" s="21">
        <f t="shared" si="7"/>
        <v>447.5</v>
      </c>
      <c r="F200" s="27">
        <v>102</v>
      </c>
      <c r="G200" s="37">
        <f t="shared" si="9"/>
        <v>549.5</v>
      </c>
    </row>
    <row r="201" spans="2:7" ht="30">
      <c r="B201" s="18" t="s">
        <v>382</v>
      </c>
      <c r="C201" s="43" t="s">
        <v>383</v>
      </c>
      <c r="D201" s="50">
        <v>4</v>
      </c>
      <c r="E201" s="21">
        <f t="shared" si="7"/>
        <v>716</v>
      </c>
      <c r="F201" s="27"/>
      <c r="G201" s="37">
        <f t="shared" si="9"/>
        <v>716</v>
      </c>
    </row>
    <row r="202" spans="2:7" ht="45">
      <c r="B202" s="18" t="s">
        <v>384</v>
      </c>
      <c r="C202" s="43" t="s">
        <v>385</v>
      </c>
      <c r="D202" s="50">
        <v>2</v>
      </c>
      <c r="E202" s="21">
        <f t="shared" si="7"/>
        <v>358</v>
      </c>
      <c r="F202" s="27"/>
      <c r="G202" s="37">
        <f t="shared" si="9"/>
        <v>358</v>
      </c>
    </row>
    <row r="203" spans="2:7" ht="45">
      <c r="B203" s="18" t="s">
        <v>386</v>
      </c>
      <c r="C203" s="43" t="s">
        <v>387</v>
      </c>
      <c r="D203" s="50">
        <v>2</v>
      </c>
      <c r="E203" s="21">
        <f t="shared" si="7"/>
        <v>358</v>
      </c>
      <c r="F203" s="27">
        <v>35</v>
      </c>
      <c r="G203" s="37">
        <f t="shared" si="9"/>
        <v>393</v>
      </c>
    </row>
    <row r="204" spans="2:7" ht="30">
      <c r="B204" s="18" t="s">
        <v>388</v>
      </c>
      <c r="C204" s="42" t="s">
        <v>389</v>
      </c>
      <c r="D204" s="38">
        <v>4</v>
      </c>
      <c r="E204" s="21">
        <f t="shared" si="7"/>
        <v>716</v>
      </c>
      <c r="F204" s="27">
        <f>2*5</f>
        <v>10</v>
      </c>
      <c r="G204" s="37">
        <f t="shared" si="9"/>
        <v>726</v>
      </c>
    </row>
    <row r="205" spans="2:7" ht="30">
      <c r="B205" s="18" t="s">
        <v>390</v>
      </c>
      <c r="C205" s="42" t="s">
        <v>391</v>
      </c>
      <c r="D205" s="38">
        <v>4</v>
      </c>
      <c r="E205" s="21">
        <f t="shared" si="7"/>
        <v>716</v>
      </c>
      <c r="F205" s="27">
        <f>2*10</f>
        <v>20</v>
      </c>
      <c r="G205" s="37">
        <f t="shared" si="9"/>
        <v>736</v>
      </c>
    </row>
    <row r="206" spans="2:7" ht="30">
      <c r="B206" s="18" t="s">
        <v>392</v>
      </c>
      <c r="C206" s="19" t="s">
        <v>393</v>
      </c>
      <c r="D206" s="38">
        <v>2</v>
      </c>
      <c r="E206" s="21">
        <f t="shared" si="7"/>
        <v>358</v>
      </c>
      <c r="F206" s="27"/>
      <c r="G206" s="37">
        <f t="shared" si="9"/>
        <v>358</v>
      </c>
    </row>
    <row r="207" spans="2:7" ht="30">
      <c r="B207" s="18" t="s">
        <v>394</v>
      </c>
      <c r="C207" s="19" t="s">
        <v>395</v>
      </c>
      <c r="D207" s="38">
        <v>5</v>
      </c>
      <c r="E207" s="21">
        <f t="shared" si="7"/>
        <v>895</v>
      </c>
      <c r="F207" s="27"/>
      <c r="G207" s="37">
        <f t="shared" si="9"/>
        <v>895</v>
      </c>
    </row>
    <row r="208" spans="2:7" ht="30">
      <c r="B208" s="18" t="s">
        <v>396</v>
      </c>
      <c r="C208" s="19" t="s">
        <v>397</v>
      </c>
      <c r="D208" s="38">
        <v>6</v>
      </c>
      <c r="E208" s="21">
        <f t="shared" si="7"/>
        <v>1074</v>
      </c>
      <c r="F208" s="27"/>
      <c r="G208" s="37">
        <f t="shared" si="9"/>
        <v>1074</v>
      </c>
    </row>
    <row r="209" spans="2:7" ht="30">
      <c r="B209" s="18" t="s">
        <v>398</v>
      </c>
      <c r="C209" s="19" t="s">
        <v>399</v>
      </c>
      <c r="D209" s="38">
        <v>4</v>
      </c>
      <c r="E209" s="21">
        <f t="shared" si="7"/>
        <v>716</v>
      </c>
      <c r="F209" s="27"/>
      <c r="G209" s="37">
        <f t="shared" si="9"/>
        <v>716</v>
      </c>
    </row>
    <row r="210" spans="2:7">
      <c r="B210" s="18" t="s">
        <v>400</v>
      </c>
      <c r="C210" s="19" t="s">
        <v>401</v>
      </c>
      <c r="D210" s="38">
        <v>1</v>
      </c>
      <c r="E210" s="21">
        <f t="shared" si="7"/>
        <v>179</v>
      </c>
      <c r="F210" s="27"/>
      <c r="G210" s="37">
        <f t="shared" si="9"/>
        <v>179</v>
      </c>
    </row>
    <row r="211" spans="2:7" ht="45">
      <c r="B211" s="18" t="s">
        <v>402</v>
      </c>
      <c r="C211" s="19" t="s">
        <v>403</v>
      </c>
      <c r="D211" s="27">
        <v>0.75</v>
      </c>
      <c r="E211" s="21">
        <f t="shared" si="7"/>
        <v>134.25</v>
      </c>
      <c r="F211" s="27"/>
      <c r="G211" s="37">
        <f t="shared" si="9"/>
        <v>134.25</v>
      </c>
    </row>
    <row r="212" spans="2:7" ht="45">
      <c r="B212" s="18" t="s">
        <v>404</v>
      </c>
      <c r="C212" s="19" t="s">
        <v>405</v>
      </c>
      <c r="D212" s="38">
        <v>1</v>
      </c>
      <c r="E212" s="21">
        <f t="shared" si="7"/>
        <v>179</v>
      </c>
      <c r="F212" s="27"/>
      <c r="G212" s="37">
        <f t="shared" si="9"/>
        <v>179</v>
      </c>
    </row>
    <row r="213" spans="2:7">
      <c r="B213" s="18" t="s">
        <v>406</v>
      </c>
      <c r="C213" s="43" t="s">
        <v>407</v>
      </c>
      <c r="D213" s="52">
        <v>0.5</v>
      </c>
      <c r="E213" s="21">
        <f t="shared" si="7"/>
        <v>89.5</v>
      </c>
      <c r="F213" s="27"/>
      <c r="G213" s="37">
        <f t="shared" si="9"/>
        <v>89.5</v>
      </c>
    </row>
    <row r="214" spans="2:7">
      <c r="B214" s="18" t="s">
        <v>408</v>
      </c>
      <c r="C214" s="42" t="s">
        <v>409</v>
      </c>
      <c r="D214" s="27">
        <v>0.5</v>
      </c>
      <c r="E214" s="21">
        <f t="shared" si="7"/>
        <v>89.5</v>
      </c>
      <c r="F214" s="27"/>
      <c r="G214" s="37">
        <f t="shared" si="9"/>
        <v>89.5</v>
      </c>
    </row>
    <row r="215" spans="2:7">
      <c r="B215" s="18" t="s">
        <v>410</v>
      </c>
      <c r="C215" s="51" t="s">
        <v>411</v>
      </c>
      <c r="D215" s="53">
        <v>0.25</v>
      </c>
      <c r="E215" s="21">
        <f t="shared" si="7"/>
        <v>44.75</v>
      </c>
      <c r="F215" s="27"/>
      <c r="G215" s="37">
        <f t="shared" si="9"/>
        <v>44.75</v>
      </c>
    </row>
    <row r="216" spans="2:7">
      <c r="B216" s="18" t="s">
        <v>412</v>
      </c>
      <c r="C216" s="42" t="s">
        <v>413</v>
      </c>
      <c r="D216" s="52">
        <v>1</v>
      </c>
      <c r="E216" s="21">
        <f t="shared" si="7"/>
        <v>179</v>
      </c>
      <c r="F216" s="27"/>
      <c r="G216" s="37">
        <f t="shared" si="9"/>
        <v>179</v>
      </c>
    </row>
    <row r="217" spans="2:7" ht="30">
      <c r="B217" s="18" t="s">
        <v>414</v>
      </c>
      <c r="C217" s="19" t="s">
        <v>415</v>
      </c>
      <c r="D217" s="38">
        <v>1</v>
      </c>
      <c r="E217" s="21">
        <f t="shared" si="7"/>
        <v>179</v>
      </c>
      <c r="F217" s="27">
        <v>272</v>
      </c>
      <c r="G217" s="37">
        <f t="shared" si="9"/>
        <v>451</v>
      </c>
    </row>
    <row r="218" spans="2:7" ht="30">
      <c r="B218" s="18" t="s">
        <v>416</v>
      </c>
      <c r="C218" s="19" t="s">
        <v>417</v>
      </c>
      <c r="D218" s="38">
        <v>1</v>
      </c>
      <c r="E218" s="21">
        <f t="shared" si="7"/>
        <v>179</v>
      </c>
      <c r="F218" s="27">
        <v>317</v>
      </c>
      <c r="G218" s="39">
        <f t="shared" si="9"/>
        <v>496</v>
      </c>
    </row>
    <row r="219" spans="2:7" ht="45">
      <c r="B219" s="18" t="s">
        <v>418</v>
      </c>
      <c r="C219" s="19" t="s">
        <v>419</v>
      </c>
      <c r="D219" s="38">
        <v>1</v>
      </c>
      <c r="E219" s="21">
        <f t="shared" si="7"/>
        <v>179</v>
      </c>
      <c r="F219" s="27">
        <v>289</v>
      </c>
      <c r="G219" s="39">
        <f t="shared" si="9"/>
        <v>468</v>
      </c>
    </row>
    <row r="220" spans="2:7">
      <c r="B220" s="18" t="s">
        <v>420</v>
      </c>
      <c r="C220" s="42" t="s">
        <v>421</v>
      </c>
      <c r="D220" s="27">
        <v>0.5</v>
      </c>
      <c r="E220" s="21">
        <f t="shared" si="7"/>
        <v>89.5</v>
      </c>
      <c r="F220" s="27"/>
      <c r="G220" s="37">
        <f t="shared" si="9"/>
        <v>89.5</v>
      </c>
    </row>
    <row r="221" spans="2:7" ht="16.899999999999999" customHeight="1">
      <c r="B221" s="18" t="s">
        <v>422</v>
      </c>
      <c r="C221" s="54" t="s">
        <v>423</v>
      </c>
      <c r="D221" s="55">
        <v>2</v>
      </c>
      <c r="E221" s="21">
        <f t="shared" si="7"/>
        <v>358</v>
      </c>
      <c r="F221" s="27"/>
      <c r="G221" s="37">
        <f t="shared" si="9"/>
        <v>358</v>
      </c>
    </row>
    <row r="222" spans="2:7" ht="30">
      <c r="B222" s="18" t="s">
        <v>424</v>
      </c>
      <c r="C222" s="43" t="s">
        <v>425</v>
      </c>
      <c r="D222" s="50">
        <v>1</v>
      </c>
      <c r="E222" s="21">
        <f t="shared" si="7"/>
        <v>179</v>
      </c>
      <c r="F222" s="27"/>
      <c r="G222" s="37">
        <f t="shared" si="9"/>
        <v>179</v>
      </c>
    </row>
    <row r="223" spans="2:7" ht="30">
      <c r="B223" s="18" t="s">
        <v>426</v>
      </c>
      <c r="C223" s="43" t="s">
        <v>427</v>
      </c>
      <c r="D223" s="50">
        <v>4</v>
      </c>
      <c r="E223" s="21">
        <f t="shared" si="7"/>
        <v>716</v>
      </c>
      <c r="F223" s="27"/>
      <c r="G223" s="37">
        <f t="shared" si="9"/>
        <v>716</v>
      </c>
    </row>
    <row r="224" spans="2:7" ht="45">
      <c r="B224" s="18" t="s">
        <v>428</v>
      </c>
      <c r="C224" s="43" t="s">
        <v>429</v>
      </c>
      <c r="D224" s="52">
        <v>0.5</v>
      </c>
      <c r="E224" s="21">
        <f t="shared" si="7"/>
        <v>89.5</v>
      </c>
      <c r="F224" s="27"/>
      <c r="G224" s="37">
        <f t="shared" si="9"/>
        <v>89.5</v>
      </c>
    </row>
    <row r="225" spans="2:7" ht="30">
      <c r="B225" s="18" t="s">
        <v>430</v>
      </c>
      <c r="C225" s="43" t="s">
        <v>431</v>
      </c>
      <c r="D225" s="52">
        <v>0.5</v>
      </c>
      <c r="E225" s="21">
        <f t="shared" si="7"/>
        <v>89.5</v>
      </c>
      <c r="F225" s="27">
        <v>52</v>
      </c>
      <c r="G225" s="37">
        <f t="shared" si="9"/>
        <v>141.5</v>
      </c>
    </row>
    <row r="226" spans="2:7" ht="30">
      <c r="B226" s="18" t="s">
        <v>432</v>
      </c>
      <c r="C226" s="42" t="s">
        <v>433</v>
      </c>
      <c r="D226" s="27">
        <v>0.5</v>
      </c>
      <c r="E226" s="21">
        <f t="shared" si="7"/>
        <v>89.5</v>
      </c>
      <c r="F226" s="27"/>
      <c r="G226" s="39">
        <f t="shared" si="9"/>
        <v>89.5</v>
      </c>
    </row>
    <row r="227" spans="2:7" ht="30">
      <c r="B227" s="18" t="s">
        <v>434</v>
      </c>
      <c r="C227" s="51" t="s">
        <v>435</v>
      </c>
      <c r="D227" s="53">
        <v>0.5</v>
      </c>
      <c r="E227" s="21">
        <f t="shared" si="7"/>
        <v>89.5</v>
      </c>
      <c r="F227" s="27">
        <v>87</v>
      </c>
      <c r="G227" s="39">
        <f t="shared" si="9"/>
        <v>176.5</v>
      </c>
    </row>
    <row r="228" spans="2:7" ht="30">
      <c r="B228" s="18" t="s">
        <v>436</v>
      </c>
      <c r="C228" s="42" t="s">
        <v>437</v>
      </c>
      <c r="D228" s="27">
        <v>0.5</v>
      </c>
      <c r="E228" s="21">
        <f t="shared" ref="E228:E291" si="10">179*D228</f>
        <v>89.5</v>
      </c>
      <c r="F228" s="27"/>
      <c r="G228" s="39">
        <f t="shared" si="9"/>
        <v>89.5</v>
      </c>
    </row>
    <row r="229" spans="2:7" ht="45">
      <c r="B229" s="18" t="s">
        <v>438</v>
      </c>
      <c r="C229" s="42" t="s">
        <v>439</v>
      </c>
      <c r="D229" s="27">
        <v>0.5</v>
      </c>
      <c r="E229" s="21">
        <f t="shared" si="10"/>
        <v>89.5</v>
      </c>
      <c r="F229" s="27">
        <v>52</v>
      </c>
      <c r="G229" s="37">
        <f t="shared" si="9"/>
        <v>141.5</v>
      </c>
    </row>
    <row r="230" spans="2:7" ht="30">
      <c r="B230" s="18" t="s">
        <v>440</v>
      </c>
      <c r="C230" s="19" t="s">
        <v>441</v>
      </c>
      <c r="D230" s="27">
        <v>0.5</v>
      </c>
      <c r="E230" s="21">
        <f t="shared" si="10"/>
        <v>89.5</v>
      </c>
      <c r="F230" s="27">
        <v>9</v>
      </c>
      <c r="G230" s="37">
        <f t="shared" si="9"/>
        <v>98.5</v>
      </c>
    </row>
    <row r="231" spans="2:7">
      <c r="B231" s="18" t="s">
        <v>442</v>
      </c>
      <c r="C231" s="42" t="s">
        <v>443</v>
      </c>
      <c r="D231" s="27">
        <v>0.5</v>
      </c>
      <c r="E231" s="21">
        <f t="shared" si="10"/>
        <v>89.5</v>
      </c>
      <c r="F231" s="27"/>
      <c r="G231" s="37">
        <f t="shared" si="9"/>
        <v>89.5</v>
      </c>
    </row>
    <row r="232" spans="2:7">
      <c r="B232" s="18" t="s">
        <v>444</v>
      </c>
      <c r="C232" s="51" t="s">
        <v>445</v>
      </c>
      <c r="D232" s="53">
        <v>4.5</v>
      </c>
      <c r="E232" s="21">
        <f t="shared" si="10"/>
        <v>805.5</v>
      </c>
      <c r="F232" s="27"/>
      <c r="G232" s="37">
        <f t="shared" si="9"/>
        <v>805.5</v>
      </c>
    </row>
    <row r="233" spans="2:7">
      <c r="B233" s="18" t="s">
        <v>446</v>
      </c>
      <c r="C233" s="42" t="s">
        <v>447</v>
      </c>
      <c r="D233" s="38">
        <v>4</v>
      </c>
      <c r="E233" s="21">
        <f t="shared" si="10"/>
        <v>716</v>
      </c>
      <c r="F233" s="27"/>
      <c r="G233" s="37">
        <f t="shared" si="9"/>
        <v>716</v>
      </c>
    </row>
    <row r="234" spans="2:7" ht="45">
      <c r="B234" s="18" t="s">
        <v>448</v>
      </c>
      <c r="C234" s="43" t="s">
        <v>449</v>
      </c>
      <c r="D234" s="52">
        <v>3.5</v>
      </c>
      <c r="E234" s="21">
        <f t="shared" si="10"/>
        <v>626.5</v>
      </c>
      <c r="F234" s="27">
        <f>85+272</f>
        <v>357</v>
      </c>
      <c r="G234" s="37">
        <f t="shared" si="9"/>
        <v>983.5</v>
      </c>
    </row>
    <row r="235" spans="2:7" ht="45">
      <c r="B235" s="18" t="s">
        <v>450</v>
      </c>
      <c r="C235" s="43" t="s">
        <v>451</v>
      </c>
      <c r="D235" s="52">
        <v>3.5</v>
      </c>
      <c r="E235" s="21">
        <f t="shared" si="10"/>
        <v>626.5</v>
      </c>
      <c r="F235" s="27">
        <f>85+317</f>
        <v>402</v>
      </c>
      <c r="G235" s="37">
        <f t="shared" si="9"/>
        <v>1028.5</v>
      </c>
    </row>
    <row r="236" spans="2:7" ht="60">
      <c r="B236" s="18" t="s">
        <v>452</v>
      </c>
      <c r="C236" s="43" t="s">
        <v>453</v>
      </c>
      <c r="D236" s="52">
        <v>3.5</v>
      </c>
      <c r="E236" s="21">
        <f t="shared" si="10"/>
        <v>626.5</v>
      </c>
      <c r="F236" s="27">
        <f>85+289</f>
        <v>374</v>
      </c>
      <c r="G236" s="37">
        <f t="shared" si="9"/>
        <v>1000.5</v>
      </c>
    </row>
    <row r="237" spans="2:7" ht="30">
      <c r="B237" s="18" t="s">
        <v>454</v>
      </c>
      <c r="C237" s="19" t="s">
        <v>455</v>
      </c>
      <c r="D237" s="27">
        <v>1.5</v>
      </c>
      <c r="E237" s="21">
        <f t="shared" si="10"/>
        <v>268.5</v>
      </c>
      <c r="F237" s="27"/>
      <c r="G237" s="37">
        <f t="shared" si="9"/>
        <v>268.5</v>
      </c>
    </row>
    <row r="238" spans="2:7" ht="45">
      <c r="B238" s="18" t="s">
        <v>456</v>
      </c>
      <c r="C238" s="19" t="s">
        <v>457</v>
      </c>
      <c r="D238" s="27">
        <v>12</v>
      </c>
      <c r="E238" s="21">
        <f t="shared" si="10"/>
        <v>2148</v>
      </c>
      <c r="F238" s="27">
        <f>272+55</f>
        <v>327</v>
      </c>
      <c r="G238" s="37">
        <f t="shared" si="9"/>
        <v>2475</v>
      </c>
    </row>
    <row r="239" spans="2:7" ht="45">
      <c r="B239" s="18" t="s">
        <v>458</v>
      </c>
      <c r="C239" s="43" t="s">
        <v>459</v>
      </c>
      <c r="D239" s="52">
        <v>12</v>
      </c>
      <c r="E239" s="21">
        <f t="shared" si="10"/>
        <v>2148</v>
      </c>
      <c r="F239" s="27">
        <f>317+55</f>
        <v>372</v>
      </c>
      <c r="G239" s="37">
        <f t="shared" si="9"/>
        <v>2520</v>
      </c>
    </row>
    <row r="240" spans="2:7" ht="60">
      <c r="B240" s="18" t="s">
        <v>460</v>
      </c>
      <c r="C240" s="43" t="s">
        <v>461</v>
      </c>
      <c r="D240" s="52">
        <v>12</v>
      </c>
      <c r="E240" s="21">
        <f t="shared" si="10"/>
        <v>2148</v>
      </c>
      <c r="F240" s="27">
        <f>289+55</f>
        <v>344</v>
      </c>
      <c r="G240" s="37">
        <f t="shared" si="9"/>
        <v>2492</v>
      </c>
    </row>
    <row r="241" spans="2:7" ht="45">
      <c r="B241" s="18" t="s">
        <v>462</v>
      </c>
      <c r="C241" s="43" t="s">
        <v>463</v>
      </c>
      <c r="D241" s="52">
        <v>14</v>
      </c>
      <c r="E241" s="21">
        <f t="shared" si="10"/>
        <v>2506</v>
      </c>
      <c r="F241" s="27">
        <f>272+55</f>
        <v>327</v>
      </c>
      <c r="G241" s="37">
        <f t="shared" si="9"/>
        <v>2833</v>
      </c>
    </row>
    <row r="242" spans="2:7" ht="45">
      <c r="B242" s="18" t="s">
        <v>464</v>
      </c>
      <c r="C242" s="43" t="s">
        <v>465</v>
      </c>
      <c r="D242" s="52">
        <v>14</v>
      </c>
      <c r="E242" s="21">
        <f t="shared" si="10"/>
        <v>2506</v>
      </c>
      <c r="F242" s="27">
        <f>317+55</f>
        <v>372</v>
      </c>
      <c r="G242" s="37">
        <f t="shared" si="9"/>
        <v>2878</v>
      </c>
    </row>
    <row r="243" spans="2:7" ht="60">
      <c r="B243" s="18" t="s">
        <v>466</v>
      </c>
      <c r="C243" s="43" t="s">
        <v>467</v>
      </c>
      <c r="D243" s="52">
        <v>14</v>
      </c>
      <c r="E243" s="21">
        <f t="shared" si="10"/>
        <v>2506</v>
      </c>
      <c r="F243" s="27">
        <f>289+55</f>
        <v>344</v>
      </c>
      <c r="G243" s="37">
        <f t="shared" si="9"/>
        <v>2850</v>
      </c>
    </row>
    <row r="244" spans="2:7" ht="45">
      <c r="B244" s="18" t="s">
        <v>468</v>
      </c>
      <c r="C244" s="42" t="s">
        <v>469</v>
      </c>
      <c r="D244" s="27">
        <v>16</v>
      </c>
      <c r="E244" s="21">
        <f t="shared" si="10"/>
        <v>2864</v>
      </c>
      <c r="F244" s="27">
        <f>272+55</f>
        <v>327</v>
      </c>
      <c r="G244" s="37">
        <f t="shared" si="9"/>
        <v>3191</v>
      </c>
    </row>
    <row r="245" spans="2:7" ht="45">
      <c r="B245" s="18" t="s">
        <v>470</v>
      </c>
      <c r="C245" s="42" t="s">
        <v>471</v>
      </c>
      <c r="D245" s="27">
        <v>16</v>
      </c>
      <c r="E245" s="21">
        <f t="shared" si="10"/>
        <v>2864</v>
      </c>
      <c r="F245" s="27">
        <f>317+55</f>
        <v>372</v>
      </c>
      <c r="G245" s="37">
        <f t="shared" si="9"/>
        <v>3236</v>
      </c>
    </row>
    <row r="246" spans="2:7" ht="60">
      <c r="B246" s="18" t="s">
        <v>472</v>
      </c>
      <c r="C246" s="42" t="s">
        <v>473</v>
      </c>
      <c r="D246" s="27">
        <v>16</v>
      </c>
      <c r="E246" s="21">
        <f t="shared" si="10"/>
        <v>2864</v>
      </c>
      <c r="F246" s="27">
        <f>289+55</f>
        <v>344</v>
      </c>
      <c r="G246" s="37">
        <f t="shared" si="9"/>
        <v>3208</v>
      </c>
    </row>
    <row r="247" spans="2:7" ht="60">
      <c r="B247" s="18" t="s">
        <v>474</v>
      </c>
      <c r="C247" s="42" t="s">
        <v>475</v>
      </c>
      <c r="D247" s="27">
        <v>25</v>
      </c>
      <c r="E247" s="21">
        <f t="shared" si="10"/>
        <v>4475</v>
      </c>
      <c r="F247" s="27">
        <f>272+55</f>
        <v>327</v>
      </c>
      <c r="G247" s="37">
        <f t="shared" si="9"/>
        <v>4802</v>
      </c>
    </row>
    <row r="248" spans="2:7" ht="60">
      <c r="B248" s="18" t="s">
        <v>476</v>
      </c>
      <c r="C248" s="42" t="s">
        <v>477</v>
      </c>
      <c r="D248" s="27">
        <v>25</v>
      </c>
      <c r="E248" s="21">
        <f t="shared" si="10"/>
        <v>4475</v>
      </c>
      <c r="F248" s="27">
        <f>317+55</f>
        <v>372</v>
      </c>
      <c r="G248" s="37">
        <f t="shared" si="9"/>
        <v>4847</v>
      </c>
    </row>
    <row r="249" spans="2:7" ht="60">
      <c r="B249" s="18" t="s">
        <v>478</v>
      </c>
      <c r="C249" s="42" t="s">
        <v>479</v>
      </c>
      <c r="D249" s="27">
        <v>25</v>
      </c>
      <c r="E249" s="21">
        <f t="shared" si="10"/>
        <v>4475</v>
      </c>
      <c r="F249" s="27">
        <f>289+55</f>
        <v>344</v>
      </c>
      <c r="G249" s="37">
        <f t="shared" si="9"/>
        <v>4819</v>
      </c>
    </row>
    <row r="250" spans="2:7" ht="60">
      <c r="B250" s="18" t="s">
        <v>480</v>
      </c>
      <c r="C250" s="43" t="s">
        <v>481</v>
      </c>
      <c r="D250" s="52">
        <v>27</v>
      </c>
      <c r="E250" s="21">
        <f t="shared" si="10"/>
        <v>4833</v>
      </c>
      <c r="F250" s="27">
        <f>272+55</f>
        <v>327</v>
      </c>
      <c r="G250" s="37">
        <f t="shared" si="9"/>
        <v>5160</v>
      </c>
    </row>
    <row r="251" spans="2:7" ht="60">
      <c r="B251" s="18" t="s">
        <v>482</v>
      </c>
      <c r="C251" s="43" t="s">
        <v>483</v>
      </c>
      <c r="D251" s="52">
        <v>27</v>
      </c>
      <c r="E251" s="21">
        <f t="shared" si="10"/>
        <v>4833</v>
      </c>
      <c r="F251" s="27">
        <f>317+55</f>
        <v>372</v>
      </c>
      <c r="G251" s="37">
        <f t="shared" si="9"/>
        <v>5205</v>
      </c>
    </row>
    <row r="252" spans="2:7" ht="60">
      <c r="B252" s="18" t="s">
        <v>484</v>
      </c>
      <c r="C252" s="43" t="s">
        <v>485</v>
      </c>
      <c r="D252" s="52">
        <v>27</v>
      </c>
      <c r="E252" s="21">
        <f t="shared" si="10"/>
        <v>4833</v>
      </c>
      <c r="F252" s="27">
        <f>289+55</f>
        <v>344</v>
      </c>
      <c r="G252" s="37">
        <f t="shared" si="9"/>
        <v>5177</v>
      </c>
    </row>
    <row r="253" spans="2:7" ht="60">
      <c r="B253" s="18" t="s">
        <v>486</v>
      </c>
      <c r="C253" s="19" t="s">
        <v>487</v>
      </c>
      <c r="D253" s="27">
        <v>29</v>
      </c>
      <c r="E253" s="21">
        <f t="shared" si="10"/>
        <v>5191</v>
      </c>
      <c r="F253" s="27">
        <f>272+55</f>
        <v>327</v>
      </c>
      <c r="G253" s="37">
        <f t="shared" si="9"/>
        <v>5518</v>
      </c>
    </row>
    <row r="254" spans="2:7" ht="60">
      <c r="B254" s="18" t="s">
        <v>488</v>
      </c>
      <c r="C254" s="19" t="s">
        <v>489</v>
      </c>
      <c r="D254" s="27">
        <v>29</v>
      </c>
      <c r="E254" s="21">
        <f t="shared" si="10"/>
        <v>5191</v>
      </c>
      <c r="F254" s="27">
        <f>317+55</f>
        <v>372</v>
      </c>
      <c r="G254" s="37">
        <f t="shared" si="9"/>
        <v>5563</v>
      </c>
    </row>
    <row r="255" spans="2:7" ht="60">
      <c r="B255" s="18" t="s">
        <v>490</v>
      </c>
      <c r="C255" s="19" t="s">
        <v>491</v>
      </c>
      <c r="D255" s="27">
        <v>29</v>
      </c>
      <c r="E255" s="21">
        <f t="shared" si="10"/>
        <v>5191</v>
      </c>
      <c r="F255" s="27">
        <f>289+55</f>
        <v>344</v>
      </c>
      <c r="G255" s="37">
        <f t="shared" si="9"/>
        <v>5535</v>
      </c>
    </row>
    <row r="256" spans="2:7" ht="75">
      <c r="B256" s="18" t="s">
        <v>492</v>
      </c>
      <c r="C256" s="43" t="s">
        <v>493</v>
      </c>
      <c r="D256" s="52">
        <v>3.5</v>
      </c>
      <c r="E256" s="21">
        <f t="shared" si="10"/>
        <v>626.5</v>
      </c>
      <c r="F256" s="27">
        <f>272+55</f>
        <v>327</v>
      </c>
      <c r="G256" s="37">
        <f t="shared" si="9"/>
        <v>953.5</v>
      </c>
    </row>
    <row r="257" spans="2:7" ht="75">
      <c r="B257" s="18" t="s">
        <v>494</v>
      </c>
      <c r="C257" s="19" t="s">
        <v>495</v>
      </c>
      <c r="D257" s="27">
        <v>3.5</v>
      </c>
      <c r="E257" s="21">
        <f t="shared" si="10"/>
        <v>626.5</v>
      </c>
      <c r="F257" s="27">
        <f>317+55</f>
        <v>372</v>
      </c>
      <c r="G257" s="37">
        <f t="shared" si="9"/>
        <v>998.5</v>
      </c>
    </row>
    <row r="258" spans="2:7" ht="75">
      <c r="B258" s="18" t="s">
        <v>496</v>
      </c>
      <c r="C258" s="19" t="s">
        <v>497</v>
      </c>
      <c r="D258" s="27">
        <v>3.5</v>
      </c>
      <c r="E258" s="21">
        <f t="shared" si="10"/>
        <v>626.5</v>
      </c>
      <c r="F258" s="27">
        <f>289+55</f>
        <v>344</v>
      </c>
      <c r="G258" s="37">
        <f t="shared" ref="G258:G264" si="11">E258+F258</f>
        <v>970.5</v>
      </c>
    </row>
    <row r="259" spans="2:7">
      <c r="B259" s="18" t="s">
        <v>498</v>
      </c>
      <c r="C259" s="19" t="s">
        <v>499</v>
      </c>
      <c r="D259" s="38">
        <v>3</v>
      </c>
      <c r="E259" s="21">
        <f t="shared" si="10"/>
        <v>537</v>
      </c>
      <c r="F259" s="27">
        <v>272</v>
      </c>
      <c r="G259" s="37">
        <f t="shared" si="11"/>
        <v>809</v>
      </c>
    </row>
    <row r="260" spans="2:7">
      <c r="B260" s="18" t="s">
        <v>500</v>
      </c>
      <c r="C260" s="19" t="s">
        <v>501</v>
      </c>
      <c r="D260" s="38">
        <v>3</v>
      </c>
      <c r="E260" s="21">
        <f t="shared" si="10"/>
        <v>537</v>
      </c>
      <c r="F260" s="20">
        <v>317</v>
      </c>
      <c r="G260" s="37">
        <f t="shared" si="11"/>
        <v>854</v>
      </c>
    </row>
    <row r="261" spans="2:7" ht="30">
      <c r="B261" s="18" t="s">
        <v>502</v>
      </c>
      <c r="C261" s="19" t="s">
        <v>503</v>
      </c>
      <c r="D261" s="38">
        <v>3</v>
      </c>
      <c r="E261" s="21">
        <f t="shared" si="10"/>
        <v>537</v>
      </c>
      <c r="F261" s="20">
        <v>289</v>
      </c>
      <c r="G261" s="37">
        <f t="shared" si="11"/>
        <v>826</v>
      </c>
    </row>
    <row r="262" spans="2:7" ht="30">
      <c r="B262" s="18" t="s">
        <v>504</v>
      </c>
      <c r="C262" s="43" t="s">
        <v>505</v>
      </c>
      <c r="D262" s="50">
        <v>5</v>
      </c>
      <c r="E262" s="21">
        <f t="shared" si="10"/>
        <v>895</v>
      </c>
      <c r="F262" s="27">
        <v>272</v>
      </c>
      <c r="G262" s="37">
        <f t="shared" si="11"/>
        <v>1167</v>
      </c>
    </row>
    <row r="263" spans="2:7" ht="30">
      <c r="B263" s="18" t="s">
        <v>506</v>
      </c>
      <c r="C263" s="43" t="s">
        <v>507</v>
      </c>
      <c r="D263" s="50">
        <v>5</v>
      </c>
      <c r="E263" s="21">
        <f t="shared" si="10"/>
        <v>895</v>
      </c>
      <c r="F263" s="20">
        <v>317</v>
      </c>
      <c r="G263" s="37">
        <f t="shared" si="11"/>
        <v>1212</v>
      </c>
    </row>
    <row r="264" spans="2:7" ht="45">
      <c r="B264" s="18" t="s">
        <v>508</v>
      </c>
      <c r="C264" s="43" t="s">
        <v>509</v>
      </c>
      <c r="D264" s="50">
        <v>5</v>
      </c>
      <c r="E264" s="21">
        <f t="shared" si="10"/>
        <v>895</v>
      </c>
      <c r="F264" s="20">
        <v>289</v>
      </c>
      <c r="G264" s="37">
        <f t="shared" si="11"/>
        <v>1184</v>
      </c>
    </row>
    <row r="265" spans="2:7">
      <c r="B265" s="18" t="s">
        <v>510</v>
      </c>
      <c r="C265" s="56" t="s">
        <v>511</v>
      </c>
      <c r="D265" s="38"/>
      <c r="E265" s="21">
        <f t="shared" si="10"/>
        <v>0</v>
      </c>
      <c r="F265" s="27"/>
      <c r="G265" s="37"/>
    </row>
    <row r="266" spans="2:7">
      <c r="B266" s="18" t="s">
        <v>512</v>
      </c>
      <c r="C266" s="42" t="s">
        <v>513</v>
      </c>
      <c r="D266" s="38">
        <v>1.5</v>
      </c>
      <c r="E266" s="21">
        <f t="shared" si="10"/>
        <v>268.5</v>
      </c>
      <c r="F266" s="20"/>
      <c r="G266" s="37">
        <f>E266+F266</f>
        <v>268.5</v>
      </c>
    </row>
    <row r="267" spans="2:7">
      <c r="B267" s="18" t="s">
        <v>514</v>
      </c>
      <c r="C267" s="54" t="s">
        <v>515</v>
      </c>
      <c r="D267" s="55">
        <v>1</v>
      </c>
      <c r="E267" s="21">
        <f t="shared" si="10"/>
        <v>179</v>
      </c>
      <c r="F267" s="20"/>
      <c r="G267" s="37">
        <f>E267+F267</f>
        <v>179</v>
      </c>
    </row>
    <row r="268" spans="2:7" ht="31.5">
      <c r="B268" s="30"/>
      <c r="C268" s="46" t="s">
        <v>516</v>
      </c>
      <c r="D268" s="32"/>
      <c r="E268" s="47"/>
      <c r="F268" s="48"/>
      <c r="G268" s="49"/>
    </row>
    <row r="269" spans="2:7">
      <c r="B269" s="18" t="s">
        <v>517</v>
      </c>
      <c r="C269" s="43" t="s">
        <v>518</v>
      </c>
      <c r="D269" s="52">
        <v>0.5</v>
      </c>
      <c r="E269" s="21">
        <f t="shared" si="10"/>
        <v>89.5</v>
      </c>
      <c r="F269" s="20"/>
      <c r="G269" s="37">
        <f t="shared" ref="G269:G326" si="12">E269+F269</f>
        <v>89.5</v>
      </c>
    </row>
    <row r="270" spans="2:7">
      <c r="B270" s="18" t="s">
        <v>519</v>
      </c>
      <c r="C270" s="42" t="s">
        <v>520</v>
      </c>
      <c r="D270" s="38">
        <v>1</v>
      </c>
      <c r="E270" s="21">
        <f t="shared" si="10"/>
        <v>179</v>
      </c>
      <c r="F270" s="20"/>
      <c r="G270" s="37">
        <f t="shared" si="12"/>
        <v>179</v>
      </c>
    </row>
    <row r="271" spans="2:7">
      <c r="B271" s="18" t="s">
        <v>521</v>
      </c>
      <c r="C271" s="51" t="s">
        <v>522</v>
      </c>
      <c r="D271" s="53">
        <v>1.5</v>
      </c>
      <c r="E271" s="21">
        <f t="shared" si="10"/>
        <v>268.5</v>
      </c>
      <c r="F271" s="20"/>
      <c r="G271" s="37">
        <f t="shared" si="12"/>
        <v>268.5</v>
      </c>
    </row>
    <row r="272" spans="2:7" ht="30">
      <c r="B272" s="18" t="s">
        <v>523</v>
      </c>
      <c r="C272" s="43" t="s">
        <v>524</v>
      </c>
      <c r="D272" s="52">
        <v>3.5</v>
      </c>
      <c r="E272" s="21">
        <f t="shared" si="10"/>
        <v>626.5</v>
      </c>
      <c r="F272" s="20"/>
      <c r="G272" s="37">
        <f t="shared" si="12"/>
        <v>626.5</v>
      </c>
    </row>
    <row r="273" spans="2:7">
      <c r="B273" s="18" t="s">
        <v>525</v>
      </c>
      <c r="C273" s="43" t="s">
        <v>526</v>
      </c>
      <c r="D273" s="52">
        <v>4.5</v>
      </c>
      <c r="E273" s="21">
        <f t="shared" si="10"/>
        <v>805.5</v>
      </c>
      <c r="F273" s="20"/>
      <c r="G273" s="37">
        <f t="shared" si="12"/>
        <v>805.5</v>
      </c>
    </row>
    <row r="274" spans="2:7" ht="30">
      <c r="B274" s="18" t="s">
        <v>527</v>
      </c>
      <c r="C274" s="19" t="s">
        <v>528</v>
      </c>
      <c r="D274" s="52">
        <v>3.5</v>
      </c>
      <c r="E274" s="21">
        <f t="shared" si="10"/>
        <v>626.5</v>
      </c>
      <c r="F274" s="20"/>
      <c r="G274" s="37">
        <f t="shared" si="12"/>
        <v>626.5</v>
      </c>
    </row>
    <row r="275" spans="2:7" ht="30">
      <c r="B275" s="18" t="s">
        <v>529</v>
      </c>
      <c r="C275" s="19" t="s">
        <v>530</v>
      </c>
      <c r="D275" s="50">
        <v>4</v>
      </c>
      <c r="E275" s="21">
        <f t="shared" si="10"/>
        <v>716</v>
      </c>
      <c r="F275" s="20"/>
      <c r="G275" s="37">
        <f t="shared" si="12"/>
        <v>716</v>
      </c>
    </row>
    <row r="276" spans="2:7">
      <c r="B276" s="18" t="s">
        <v>531</v>
      </c>
      <c r="C276" s="43" t="s">
        <v>532</v>
      </c>
      <c r="D276" s="50">
        <v>1</v>
      </c>
      <c r="E276" s="21">
        <f t="shared" si="10"/>
        <v>179</v>
      </c>
      <c r="F276" s="20"/>
      <c r="G276" s="37">
        <f t="shared" si="12"/>
        <v>179</v>
      </c>
    </row>
    <row r="277" spans="2:7">
      <c r="B277" s="18" t="s">
        <v>533</v>
      </c>
      <c r="C277" s="42" t="s">
        <v>534</v>
      </c>
      <c r="D277" s="27">
        <v>1.25</v>
      </c>
      <c r="E277" s="21">
        <f t="shared" si="10"/>
        <v>223.75</v>
      </c>
      <c r="F277" s="20"/>
      <c r="G277" s="37">
        <f t="shared" si="12"/>
        <v>223.75</v>
      </c>
    </row>
    <row r="278" spans="2:7">
      <c r="B278" s="18" t="s">
        <v>535</v>
      </c>
      <c r="C278" s="42" t="s">
        <v>536</v>
      </c>
      <c r="D278" s="38">
        <v>1</v>
      </c>
      <c r="E278" s="21">
        <f t="shared" si="10"/>
        <v>179</v>
      </c>
      <c r="F278" s="20"/>
      <c r="G278" s="37">
        <f t="shared" si="12"/>
        <v>179</v>
      </c>
    </row>
    <row r="279" spans="2:7">
      <c r="B279" s="18" t="s">
        <v>537</v>
      </c>
      <c r="C279" s="42" t="s">
        <v>538</v>
      </c>
      <c r="D279" s="38">
        <v>2</v>
      </c>
      <c r="E279" s="21">
        <f t="shared" si="10"/>
        <v>358</v>
      </c>
      <c r="F279" s="20"/>
      <c r="G279" s="37">
        <f t="shared" si="12"/>
        <v>358</v>
      </c>
    </row>
    <row r="280" spans="2:7">
      <c r="B280" s="18" t="s">
        <v>539</v>
      </c>
      <c r="C280" s="51" t="s">
        <v>540</v>
      </c>
      <c r="D280" s="57">
        <v>3</v>
      </c>
      <c r="E280" s="21">
        <f t="shared" si="10"/>
        <v>537</v>
      </c>
      <c r="F280" s="20"/>
      <c r="G280" s="37">
        <f t="shared" si="12"/>
        <v>537</v>
      </c>
    </row>
    <row r="281" spans="2:7">
      <c r="B281" s="18" t="s">
        <v>541</v>
      </c>
      <c r="C281" s="42" t="s">
        <v>542</v>
      </c>
      <c r="D281" s="38">
        <v>3</v>
      </c>
      <c r="E281" s="21">
        <f t="shared" si="10"/>
        <v>537</v>
      </c>
      <c r="F281" s="20"/>
      <c r="G281" s="37">
        <f t="shared" si="12"/>
        <v>537</v>
      </c>
    </row>
    <row r="282" spans="2:7">
      <c r="B282" s="18" t="s">
        <v>543</v>
      </c>
      <c r="C282" s="51" t="s">
        <v>544</v>
      </c>
      <c r="D282" s="57">
        <v>3</v>
      </c>
      <c r="E282" s="21">
        <f t="shared" si="10"/>
        <v>537</v>
      </c>
      <c r="F282" s="20"/>
      <c r="G282" s="37">
        <f t="shared" si="12"/>
        <v>537</v>
      </c>
    </row>
    <row r="283" spans="2:7">
      <c r="B283" s="18" t="s">
        <v>545</v>
      </c>
      <c r="C283" s="42" t="s">
        <v>546</v>
      </c>
      <c r="D283" s="38">
        <v>3</v>
      </c>
      <c r="E283" s="21">
        <f t="shared" si="10"/>
        <v>537</v>
      </c>
      <c r="F283" s="20"/>
      <c r="G283" s="37">
        <f t="shared" si="12"/>
        <v>537</v>
      </c>
    </row>
    <row r="284" spans="2:7">
      <c r="B284" s="18" t="s">
        <v>547</v>
      </c>
      <c r="C284" s="51" t="s">
        <v>548</v>
      </c>
      <c r="D284" s="57">
        <v>4</v>
      </c>
      <c r="E284" s="21">
        <f t="shared" si="10"/>
        <v>716</v>
      </c>
      <c r="F284" s="20"/>
      <c r="G284" s="37">
        <f t="shared" si="12"/>
        <v>716</v>
      </c>
    </row>
    <row r="285" spans="2:7">
      <c r="B285" s="18" t="s">
        <v>549</v>
      </c>
      <c r="C285" s="42" t="s">
        <v>550</v>
      </c>
      <c r="D285" s="38">
        <v>4</v>
      </c>
      <c r="E285" s="21">
        <f t="shared" si="10"/>
        <v>716</v>
      </c>
      <c r="F285" s="20"/>
      <c r="G285" s="37">
        <f t="shared" si="12"/>
        <v>716</v>
      </c>
    </row>
    <row r="286" spans="2:7" ht="45">
      <c r="B286" s="18" t="s">
        <v>551</v>
      </c>
      <c r="C286" s="19" t="s">
        <v>552</v>
      </c>
      <c r="D286" s="38">
        <v>3</v>
      </c>
      <c r="E286" s="21">
        <f t="shared" si="10"/>
        <v>537</v>
      </c>
      <c r="F286" s="20"/>
      <c r="G286" s="37">
        <f t="shared" si="12"/>
        <v>537</v>
      </c>
    </row>
    <row r="287" spans="2:7">
      <c r="B287" s="18" t="s">
        <v>553</v>
      </c>
      <c r="C287" s="19" t="s">
        <v>554</v>
      </c>
      <c r="D287" s="38">
        <v>3</v>
      </c>
      <c r="E287" s="21">
        <f t="shared" si="10"/>
        <v>537</v>
      </c>
      <c r="F287" s="20"/>
      <c r="G287" s="37">
        <f t="shared" si="12"/>
        <v>537</v>
      </c>
    </row>
    <row r="288" spans="2:7">
      <c r="B288" s="18" t="s">
        <v>555</v>
      </c>
      <c r="C288" s="19" t="s">
        <v>556</v>
      </c>
      <c r="D288" s="38">
        <v>3</v>
      </c>
      <c r="E288" s="21">
        <f t="shared" si="10"/>
        <v>537</v>
      </c>
      <c r="F288" s="20"/>
      <c r="G288" s="37">
        <f t="shared" si="12"/>
        <v>537</v>
      </c>
    </row>
    <row r="289" spans="2:7">
      <c r="B289" s="18" t="s">
        <v>557</v>
      </c>
      <c r="C289" s="42" t="s">
        <v>558</v>
      </c>
      <c r="D289" s="38">
        <v>2</v>
      </c>
      <c r="E289" s="21">
        <f t="shared" si="10"/>
        <v>358</v>
      </c>
      <c r="F289" s="20"/>
      <c r="G289" s="37">
        <f t="shared" si="12"/>
        <v>358</v>
      </c>
    </row>
    <row r="290" spans="2:7">
      <c r="B290" s="18" t="s">
        <v>559</v>
      </c>
      <c r="C290" s="42" t="s">
        <v>560</v>
      </c>
      <c r="D290" s="38">
        <v>2</v>
      </c>
      <c r="E290" s="21">
        <f t="shared" si="10"/>
        <v>358</v>
      </c>
      <c r="F290" s="20"/>
      <c r="G290" s="37">
        <f t="shared" si="12"/>
        <v>358</v>
      </c>
    </row>
    <row r="291" spans="2:7" ht="30">
      <c r="B291" s="18" t="s">
        <v>561</v>
      </c>
      <c r="C291" s="43" t="s">
        <v>562</v>
      </c>
      <c r="D291" s="38">
        <v>5</v>
      </c>
      <c r="E291" s="21">
        <f t="shared" si="10"/>
        <v>895</v>
      </c>
      <c r="F291" s="20"/>
      <c r="G291" s="37">
        <f t="shared" si="12"/>
        <v>895</v>
      </c>
    </row>
    <row r="292" spans="2:7">
      <c r="B292" s="18" t="s">
        <v>563</v>
      </c>
      <c r="C292" s="43" t="s">
        <v>564</v>
      </c>
      <c r="D292" s="58">
        <v>1.25</v>
      </c>
      <c r="E292" s="21">
        <f t="shared" ref="E292:E326" si="13">179*D292</f>
        <v>223.75</v>
      </c>
      <c r="F292" s="20"/>
      <c r="G292" s="37">
        <f t="shared" si="12"/>
        <v>223.75</v>
      </c>
    </row>
    <row r="293" spans="2:7">
      <c r="B293" s="18" t="s">
        <v>565</v>
      </c>
      <c r="C293" s="42" t="s">
        <v>566</v>
      </c>
      <c r="D293" s="27">
        <v>2.5</v>
      </c>
      <c r="E293" s="21">
        <f t="shared" si="13"/>
        <v>447.5</v>
      </c>
      <c r="F293" s="20"/>
      <c r="G293" s="37">
        <f t="shared" si="12"/>
        <v>447.5</v>
      </c>
    </row>
    <row r="294" spans="2:7">
      <c r="B294" s="18" t="s">
        <v>567</v>
      </c>
      <c r="C294" s="51" t="s">
        <v>568</v>
      </c>
      <c r="D294" s="53">
        <v>0.5</v>
      </c>
      <c r="E294" s="21">
        <f t="shared" si="13"/>
        <v>89.5</v>
      </c>
      <c r="F294" s="20"/>
      <c r="G294" s="37">
        <f t="shared" si="12"/>
        <v>89.5</v>
      </c>
    </row>
    <row r="295" spans="2:7">
      <c r="B295" s="18" t="s">
        <v>569</v>
      </c>
      <c r="C295" s="42" t="s">
        <v>570</v>
      </c>
      <c r="D295" s="38">
        <v>2</v>
      </c>
      <c r="E295" s="21">
        <f t="shared" si="13"/>
        <v>358</v>
      </c>
      <c r="F295" s="20"/>
      <c r="G295" s="37">
        <f t="shared" si="12"/>
        <v>358</v>
      </c>
    </row>
    <row r="296" spans="2:7" ht="30">
      <c r="B296" s="18" t="s">
        <v>571</v>
      </c>
      <c r="C296" s="42" t="s">
        <v>572</v>
      </c>
      <c r="D296" s="38">
        <v>8</v>
      </c>
      <c r="E296" s="21">
        <f t="shared" si="13"/>
        <v>1432</v>
      </c>
      <c r="F296" s="20"/>
      <c r="G296" s="37">
        <f t="shared" si="12"/>
        <v>1432</v>
      </c>
    </row>
    <row r="297" spans="2:7" ht="30">
      <c r="B297" s="18" t="s">
        <v>573</v>
      </c>
      <c r="C297" s="42" t="s">
        <v>574</v>
      </c>
      <c r="D297" s="38">
        <v>9</v>
      </c>
      <c r="E297" s="21">
        <f t="shared" si="13"/>
        <v>1611</v>
      </c>
      <c r="F297" s="20"/>
      <c r="G297" s="37">
        <f t="shared" si="12"/>
        <v>1611</v>
      </c>
    </row>
    <row r="298" spans="2:7">
      <c r="B298" s="18" t="s">
        <v>575</v>
      </c>
      <c r="C298" s="51" t="s">
        <v>576</v>
      </c>
      <c r="D298" s="57">
        <v>3</v>
      </c>
      <c r="E298" s="21">
        <f t="shared" si="13"/>
        <v>537</v>
      </c>
      <c r="F298" s="20"/>
      <c r="G298" s="37">
        <f t="shared" si="12"/>
        <v>537</v>
      </c>
    </row>
    <row r="299" spans="2:7">
      <c r="B299" s="18" t="s">
        <v>577</v>
      </c>
      <c r="C299" s="42" t="s">
        <v>578</v>
      </c>
      <c r="D299" s="38">
        <v>1</v>
      </c>
      <c r="E299" s="21">
        <f t="shared" si="13"/>
        <v>179</v>
      </c>
      <c r="F299" s="20"/>
      <c r="G299" s="37">
        <f t="shared" si="12"/>
        <v>179</v>
      </c>
    </row>
    <row r="300" spans="2:7">
      <c r="B300" s="18" t="s">
        <v>579</v>
      </c>
      <c r="C300" s="51" t="s">
        <v>580</v>
      </c>
      <c r="D300" s="38">
        <v>2</v>
      </c>
      <c r="E300" s="21">
        <f t="shared" si="13"/>
        <v>358</v>
      </c>
      <c r="F300" s="20"/>
      <c r="G300" s="37">
        <f t="shared" si="12"/>
        <v>358</v>
      </c>
    </row>
    <row r="301" spans="2:7">
      <c r="B301" s="18" t="s">
        <v>581</v>
      </c>
      <c r="C301" s="42" t="s">
        <v>582</v>
      </c>
      <c r="D301" s="27">
        <v>0.25</v>
      </c>
      <c r="E301" s="21">
        <f t="shared" si="13"/>
        <v>44.75</v>
      </c>
      <c r="F301" s="20"/>
      <c r="G301" s="37">
        <f t="shared" si="12"/>
        <v>44.75</v>
      </c>
    </row>
    <row r="302" spans="2:7">
      <c r="B302" s="18" t="s">
        <v>583</v>
      </c>
      <c r="C302" s="51" t="s">
        <v>584</v>
      </c>
      <c r="D302" s="38">
        <v>4</v>
      </c>
      <c r="E302" s="21">
        <f t="shared" si="13"/>
        <v>716</v>
      </c>
      <c r="F302" s="20"/>
      <c r="G302" s="37">
        <f t="shared" si="12"/>
        <v>716</v>
      </c>
    </row>
    <row r="303" spans="2:7">
      <c r="B303" s="18" t="s">
        <v>585</v>
      </c>
      <c r="C303" s="42" t="s">
        <v>586</v>
      </c>
      <c r="D303" s="27">
        <v>1.5</v>
      </c>
      <c r="E303" s="21">
        <f t="shared" si="13"/>
        <v>268.5</v>
      </c>
      <c r="F303" s="20"/>
      <c r="G303" s="37">
        <f t="shared" si="12"/>
        <v>268.5</v>
      </c>
    </row>
    <row r="304" spans="2:7">
      <c r="B304" s="18" t="s">
        <v>587</v>
      </c>
      <c r="C304" s="19" t="s">
        <v>588</v>
      </c>
      <c r="D304" s="38">
        <v>1</v>
      </c>
      <c r="E304" s="21">
        <f t="shared" si="13"/>
        <v>179</v>
      </c>
      <c r="F304" s="20"/>
      <c r="G304" s="37">
        <f t="shared" si="12"/>
        <v>179</v>
      </c>
    </row>
    <row r="305" spans="2:7">
      <c r="B305" s="18" t="s">
        <v>589</v>
      </c>
      <c r="C305" s="19" t="s">
        <v>590</v>
      </c>
      <c r="D305" s="38">
        <v>2</v>
      </c>
      <c r="E305" s="21">
        <f t="shared" si="13"/>
        <v>358</v>
      </c>
      <c r="F305" s="20"/>
      <c r="G305" s="37">
        <f t="shared" si="12"/>
        <v>358</v>
      </c>
    </row>
    <row r="306" spans="2:7">
      <c r="B306" s="18" t="s">
        <v>591</v>
      </c>
      <c r="C306" s="19" t="s">
        <v>592</v>
      </c>
      <c r="D306" s="27">
        <v>0.5</v>
      </c>
      <c r="E306" s="21">
        <f t="shared" si="13"/>
        <v>89.5</v>
      </c>
      <c r="F306" s="20"/>
      <c r="G306" s="37">
        <f t="shared" si="12"/>
        <v>89.5</v>
      </c>
    </row>
    <row r="307" spans="2:7">
      <c r="B307" s="18" t="s">
        <v>593</v>
      </c>
      <c r="C307" s="19" t="s">
        <v>594</v>
      </c>
      <c r="D307" s="27">
        <v>0.75</v>
      </c>
      <c r="E307" s="21">
        <f t="shared" si="13"/>
        <v>134.25</v>
      </c>
      <c r="F307" s="20"/>
      <c r="G307" s="37">
        <f t="shared" si="12"/>
        <v>134.25</v>
      </c>
    </row>
    <row r="308" spans="2:7">
      <c r="B308" s="18" t="s">
        <v>595</v>
      </c>
      <c r="C308" s="19" t="s">
        <v>596</v>
      </c>
      <c r="D308" s="27">
        <v>4.5</v>
      </c>
      <c r="E308" s="21">
        <f t="shared" si="13"/>
        <v>805.5</v>
      </c>
      <c r="F308" s="20"/>
      <c r="G308" s="37">
        <f t="shared" si="12"/>
        <v>805.5</v>
      </c>
    </row>
    <row r="309" spans="2:7">
      <c r="B309" s="18" t="s">
        <v>597</v>
      </c>
      <c r="C309" s="42" t="s">
        <v>598</v>
      </c>
      <c r="D309" s="27">
        <v>1.5</v>
      </c>
      <c r="E309" s="21">
        <f t="shared" si="13"/>
        <v>268.5</v>
      </c>
      <c r="F309" s="20"/>
      <c r="G309" s="37">
        <f t="shared" si="12"/>
        <v>268.5</v>
      </c>
    </row>
    <row r="310" spans="2:7">
      <c r="B310" s="18" t="s">
        <v>599</v>
      </c>
      <c r="C310" s="42" t="s">
        <v>600</v>
      </c>
      <c r="D310" s="27">
        <v>1.5</v>
      </c>
      <c r="E310" s="21">
        <f t="shared" si="13"/>
        <v>268.5</v>
      </c>
      <c r="F310" s="20"/>
      <c r="G310" s="37">
        <f t="shared" si="12"/>
        <v>268.5</v>
      </c>
    </row>
    <row r="311" spans="2:7">
      <c r="B311" s="18" t="s">
        <v>601</v>
      </c>
      <c r="C311" s="42" t="s">
        <v>602</v>
      </c>
      <c r="D311" s="27">
        <v>0.5</v>
      </c>
      <c r="E311" s="21">
        <f t="shared" si="13"/>
        <v>89.5</v>
      </c>
      <c r="F311" s="20"/>
      <c r="G311" s="37">
        <f t="shared" si="12"/>
        <v>89.5</v>
      </c>
    </row>
    <row r="312" spans="2:7">
      <c r="B312" s="18" t="s">
        <v>603</v>
      </c>
      <c r="C312" s="51" t="s">
        <v>604</v>
      </c>
      <c r="D312" s="38">
        <v>2</v>
      </c>
      <c r="E312" s="21">
        <f t="shared" si="13"/>
        <v>358</v>
      </c>
      <c r="F312" s="20"/>
      <c r="G312" s="37">
        <f t="shared" si="12"/>
        <v>358</v>
      </c>
    </row>
    <row r="313" spans="2:7">
      <c r="B313" s="18" t="s">
        <v>605</v>
      </c>
      <c r="C313" s="42" t="s">
        <v>606</v>
      </c>
      <c r="D313" s="38">
        <v>2</v>
      </c>
      <c r="E313" s="21">
        <f t="shared" si="13"/>
        <v>358</v>
      </c>
      <c r="F313" s="20"/>
      <c r="G313" s="37">
        <f t="shared" si="12"/>
        <v>358</v>
      </c>
    </row>
    <row r="314" spans="2:7" ht="30">
      <c r="B314" s="18" t="s">
        <v>607</v>
      </c>
      <c r="C314" s="43" t="s">
        <v>608</v>
      </c>
      <c r="D314" s="50">
        <v>3</v>
      </c>
      <c r="E314" s="21">
        <f t="shared" si="13"/>
        <v>537</v>
      </c>
      <c r="F314" s="20"/>
      <c r="G314" s="37">
        <f t="shared" si="12"/>
        <v>537</v>
      </c>
    </row>
    <row r="315" spans="2:7" ht="30">
      <c r="B315" s="18" t="s">
        <v>609</v>
      </c>
      <c r="C315" s="43" t="s">
        <v>610</v>
      </c>
      <c r="D315" s="52">
        <v>3.5</v>
      </c>
      <c r="E315" s="21">
        <f t="shared" si="13"/>
        <v>626.5</v>
      </c>
      <c r="F315" s="20"/>
      <c r="G315" s="37">
        <f t="shared" si="12"/>
        <v>626.5</v>
      </c>
    </row>
    <row r="316" spans="2:7">
      <c r="B316" s="18" t="s">
        <v>611</v>
      </c>
      <c r="C316" s="43" t="s">
        <v>612</v>
      </c>
      <c r="D316" s="50">
        <v>3</v>
      </c>
      <c r="E316" s="21">
        <f t="shared" si="13"/>
        <v>537</v>
      </c>
      <c r="F316" s="20"/>
      <c r="G316" s="37">
        <f t="shared" si="12"/>
        <v>537</v>
      </c>
    </row>
    <row r="317" spans="2:7">
      <c r="B317" s="18" t="s">
        <v>613</v>
      </c>
      <c r="C317" s="42" t="s">
        <v>614</v>
      </c>
      <c r="D317" s="27">
        <v>0.5</v>
      </c>
      <c r="E317" s="21">
        <f t="shared" si="13"/>
        <v>89.5</v>
      </c>
      <c r="F317" s="20"/>
      <c r="G317" s="37">
        <f t="shared" si="12"/>
        <v>89.5</v>
      </c>
    </row>
    <row r="318" spans="2:7">
      <c r="B318" s="18" t="s">
        <v>615</v>
      </c>
      <c r="C318" s="42" t="s">
        <v>616</v>
      </c>
      <c r="D318" s="38">
        <v>4</v>
      </c>
      <c r="E318" s="21">
        <f t="shared" si="13"/>
        <v>716</v>
      </c>
      <c r="F318" s="20"/>
      <c r="G318" s="37">
        <f t="shared" si="12"/>
        <v>716</v>
      </c>
    </row>
    <row r="319" spans="2:7">
      <c r="B319" s="18" t="s">
        <v>617</v>
      </c>
      <c r="C319" s="42" t="s">
        <v>618</v>
      </c>
      <c r="D319" s="38">
        <v>5</v>
      </c>
      <c r="E319" s="21">
        <f t="shared" si="13"/>
        <v>895</v>
      </c>
      <c r="F319" s="20"/>
      <c r="G319" s="37">
        <f t="shared" si="12"/>
        <v>895</v>
      </c>
    </row>
    <row r="320" spans="2:7">
      <c r="B320" s="18" t="s">
        <v>619</v>
      </c>
      <c r="C320" s="51" t="s">
        <v>620</v>
      </c>
      <c r="D320" s="53">
        <v>3.5</v>
      </c>
      <c r="E320" s="21">
        <f t="shared" si="13"/>
        <v>626.5</v>
      </c>
      <c r="F320" s="20"/>
      <c r="G320" s="37">
        <f t="shared" si="12"/>
        <v>626.5</v>
      </c>
    </row>
    <row r="321" spans="2:7">
      <c r="B321" s="18" t="s">
        <v>621</v>
      </c>
      <c r="C321" s="42" t="s">
        <v>622</v>
      </c>
      <c r="D321" s="27">
        <v>5.5</v>
      </c>
      <c r="E321" s="21">
        <f t="shared" si="13"/>
        <v>984.5</v>
      </c>
      <c r="F321" s="20"/>
      <c r="G321" s="37">
        <f t="shared" si="12"/>
        <v>984.5</v>
      </c>
    </row>
    <row r="322" spans="2:7" ht="30">
      <c r="B322" s="18" t="s">
        <v>623</v>
      </c>
      <c r="C322" s="51" t="s">
        <v>624</v>
      </c>
      <c r="D322" s="52">
        <v>2.5</v>
      </c>
      <c r="E322" s="21">
        <f t="shared" si="13"/>
        <v>447.5</v>
      </c>
      <c r="F322" s="20"/>
      <c r="G322" s="37">
        <f t="shared" si="12"/>
        <v>447.5</v>
      </c>
    </row>
    <row r="323" spans="2:7" ht="30">
      <c r="B323" s="18" t="s">
        <v>625</v>
      </c>
      <c r="C323" s="19" t="s">
        <v>626</v>
      </c>
      <c r="D323" s="38">
        <v>1</v>
      </c>
      <c r="E323" s="21">
        <f t="shared" si="13"/>
        <v>179</v>
      </c>
      <c r="F323" s="20"/>
      <c r="G323" s="37">
        <f t="shared" si="12"/>
        <v>179</v>
      </c>
    </row>
    <row r="324" spans="2:7" ht="30">
      <c r="B324" s="18" t="s">
        <v>627</v>
      </c>
      <c r="C324" s="51" t="s">
        <v>628</v>
      </c>
      <c r="D324" s="57">
        <v>1</v>
      </c>
      <c r="E324" s="21">
        <f t="shared" si="13"/>
        <v>179</v>
      </c>
      <c r="F324" s="20"/>
      <c r="G324" s="37">
        <f t="shared" si="12"/>
        <v>179</v>
      </c>
    </row>
    <row r="325" spans="2:7">
      <c r="B325" s="18" t="s">
        <v>629</v>
      </c>
      <c r="C325" s="19" t="s">
        <v>630</v>
      </c>
      <c r="D325" s="38">
        <v>25</v>
      </c>
      <c r="E325" s="21">
        <f t="shared" si="13"/>
        <v>4475</v>
      </c>
      <c r="F325" s="20"/>
      <c r="G325" s="37">
        <f t="shared" si="12"/>
        <v>4475</v>
      </c>
    </row>
    <row r="326" spans="2:7" ht="45.6" customHeight="1">
      <c r="B326" s="18" t="s">
        <v>631</v>
      </c>
      <c r="C326" s="19" t="s">
        <v>632</v>
      </c>
      <c r="D326" s="38">
        <v>5</v>
      </c>
      <c r="E326" s="21">
        <f t="shared" si="13"/>
        <v>895</v>
      </c>
      <c r="F326" s="59"/>
      <c r="G326" s="37">
        <f t="shared" si="12"/>
        <v>895</v>
      </c>
    </row>
    <row r="327" spans="2:7">
      <c r="B327" s="30"/>
      <c r="C327" s="60" t="s">
        <v>633</v>
      </c>
      <c r="D327" s="32"/>
      <c r="E327" s="47"/>
      <c r="F327" s="32"/>
      <c r="G327" s="32"/>
    </row>
    <row r="328" spans="2:7">
      <c r="B328" s="18" t="s">
        <v>634</v>
      </c>
      <c r="C328" s="19" t="s">
        <v>635</v>
      </c>
      <c r="D328" s="61"/>
      <c r="E328" s="62"/>
      <c r="F328" s="20"/>
      <c r="G328" s="63">
        <v>25</v>
      </c>
    </row>
    <row r="329" spans="2:7">
      <c r="B329" s="64"/>
      <c r="C329" s="65"/>
      <c r="D329" s="66"/>
      <c r="E329" s="67"/>
      <c r="F329" s="68"/>
      <c r="G329" s="69"/>
    </row>
    <row r="330" spans="2:7">
      <c r="B330" s="64"/>
      <c r="C330" s="65"/>
      <c r="D330" s="66"/>
      <c r="E330" s="67"/>
      <c r="F330" s="68"/>
      <c r="G330" s="69"/>
    </row>
    <row r="331" spans="2:7">
      <c r="B331" s="64"/>
      <c r="C331" s="65"/>
      <c r="D331" s="66"/>
      <c r="E331" s="67"/>
      <c r="F331" s="68"/>
      <c r="G331" s="69"/>
    </row>
    <row r="332" spans="2:7">
      <c r="B332" s="64"/>
      <c r="C332" s="65"/>
      <c r="D332" s="66"/>
      <c r="E332" s="67"/>
      <c r="F332" s="68"/>
      <c r="G332" s="69"/>
    </row>
    <row r="333" spans="2:7">
      <c r="B333" s="64"/>
      <c r="C333" s="65"/>
      <c r="D333" s="66"/>
      <c r="E333" s="67"/>
      <c r="F333" s="68"/>
      <c r="G333" s="69"/>
    </row>
    <row r="334" spans="2:7">
      <c r="B334" s="64"/>
      <c r="C334" s="65"/>
      <c r="D334" s="66"/>
      <c r="E334" s="67"/>
      <c r="F334" s="68"/>
      <c r="G334" s="69"/>
    </row>
    <row r="335" spans="2:7">
      <c r="B335" s="64"/>
      <c r="C335" s="65"/>
      <c r="D335" s="66"/>
      <c r="E335" s="67"/>
      <c r="F335" s="68"/>
      <c r="G335" s="69"/>
    </row>
    <row r="336" spans="2:7">
      <c r="B336" s="64"/>
      <c r="C336" s="65"/>
      <c r="D336" s="66"/>
      <c r="E336" s="67"/>
      <c r="F336" s="68"/>
      <c r="G336" s="69"/>
    </row>
    <row r="337" spans="2:7">
      <c r="B337" s="64"/>
      <c r="C337" s="65"/>
      <c r="D337" s="66"/>
      <c r="E337" s="67"/>
      <c r="F337" s="68"/>
      <c r="G337" s="69"/>
    </row>
    <row r="338" spans="2:7">
      <c r="B338" s="64"/>
      <c r="C338" s="65"/>
      <c r="D338" s="66"/>
      <c r="E338" s="67"/>
      <c r="F338" s="68"/>
      <c r="G338" s="69"/>
    </row>
    <row r="339" spans="2:7">
      <c r="B339" s="64"/>
      <c r="C339" s="65"/>
      <c r="D339" s="66"/>
      <c r="E339" s="67"/>
      <c r="F339" s="68"/>
      <c r="G339" s="69"/>
    </row>
    <row r="340" spans="2:7">
      <c r="B340" s="64"/>
      <c r="C340" s="65"/>
      <c r="D340" s="66"/>
      <c r="E340" s="67"/>
      <c r="F340" s="68"/>
      <c r="G340" s="69"/>
    </row>
    <row r="341" spans="2:7">
      <c r="B341" s="64"/>
      <c r="C341" s="65"/>
      <c r="D341" s="66"/>
      <c r="E341" s="67"/>
      <c r="F341" s="68"/>
      <c r="G341" s="69"/>
    </row>
    <row r="342" spans="2:7">
      <c r="B342" s="64"/>
      <c r="C342" s="65"/>
      <c r="D342" s="66"/>
      <c r="E342" s="67"/>
      <c r="F342" s="68"/>
      <c r="G342" s="69"/>
    </row>
    <row r="343" spans="2:7">
      <c r="B343" s="64"/>
      <c r="C343" s="65"/>
      <c r="D343" s="66"/>
      <c r="E343" s="67"/>
      <c r="F343" s="68"/>
      <c r="G343" s="69"/>
    </row>
    <row r="344" spans="2:7">
      <c r="B344" s="64"/>
      <c r="C344" s="65"/>
      <c r="D344" s="66"/>
      <c r="E344" s="67"/>
      <c r="F344" s="68"/>
      <c r="G344" s="69"/>
    </row>
    <row r="345" spans="2:7">
      <c r="B345" s="64"/>
      <c r="C345" s="65"/>
      <c r="D345" s="66"/>
      <c r="E345" s="67"/>
      <c r="F345" s="68"/>
      <c r="G345" s="69"/>
    </row>
    <row r="346" spans="2:7">
      <c r="B346" s="64"/>
      <c r="C346" s="65"/>
      <c r="D346" s="66"/>
      <c r="E346" s="67"/>
      <c r="F346" s="68"/>
      <c r="G346" s="69"/>
    </row>
    <row r="347" spans="2:7">
      <c r="B347" s="64"/>
      <c r="C347" s="65"/>
      <c r="D347" s="66"/>
      <c r="E347" s="67"/>
      <c r="F347" s="68"/>
      <c r="G347" s="69"/>
    </row>
    <row r="348" spans="2:7">
      <c r="B348" s="64"/>
      <c r="C348" s="65"/>
      <c r="D348" s="66"/>
      <c r="E348" s="67"/>
      <c r="F348" s="68"/>
      <c r="G348" s="69"/>
    </row>
    <row r="349" spans="2:7">
      <c r="B349" s="64"/>
      <c r="C349" s="65"/>
      <c r="D349" s="66"/>
      <c r="E349" s="67"/>
      <c r="F349" s="68"/>
      <c r="G349" s="69"/>
    </row>
    <row r="350" spans="2:7">
      <c r="B350" s="64"/>
      <c r="C350" s="65"/>
      <c r="D350" s="66"/>
      <c r="E350" s="67"/>
      <c r="F350" s="68"/>
      <c r="G350" s="69"/>
    </row>
    <row r="351" spans="2:7">
      <c r="B351" s="64"/>
      <c r="C351" s="65"/>
      <c r="D351" s="66"/>
      <c r="E351" s="67"/>
      <c r="F351" s="68"/>
      <c r="G351" s="69"/>
    </row>
    <row r="352" spans="2:7">
      <c r="B352" s="64"/>
      <c r="C352" s="65"/>
      <c r="D352" s="66"/>
      <c r="E352" s="67"/>
      <c r="F352" s="68"/>
      <c r="G352" s="69"/>
    </row>
    <row r="353" spans="2:7">
      <c r="B353" s="64"/>
      <c r="C353" s="65"/>
      <c r="D353" s="66"/>
      <c r="E353" s="67"/>
      <c r="F353" s="68"/>
      <c r="G353" s="69"/>
    </row>
    <row r="354" spans="2:7">
      <c r="B354" s="64"/>
      <c r="C354" s="65"/>
      <c r="D354" s="66"/>
      <c r="E354" s="67"/>
      <c r="F354" s="68"/>
      <c r="G354" s="69"/>
    </row>
    <row r="355" spans="2:7">
      <c r="B355" s="64"/>
      <c r="C355" s="65"/>
      <c r="D355" s="66"/>
      <c r="E355" s="67"/>
      <c r="F355" s="68"/>
      <c r="G355" s="69"/>
    </row>
    <row r="356" spans="2:7">
      <c r="B356" s="64"/>
      <c r="C356" s="65"/>
      <c r="D356" s="66"/>
      <c r="E356" s="67"/>
      <c r="F356" s="68"/>
      <c r="G356" s="69"/>
    </row>
    <row r="357" spans="2:7">
      <c r="B357" s="64"/>
      <c r="C357" s="65"/>
      <c r="D357" s="66"/>
      <c r="E357" s="67"/>
      <c r="F357" s="68"/>
      <c r="G357" s="69"/>
    </row>
    <row r="358" spans="2:7">
      <c r="B358" s="64"/>
      <c r="C358" s="65"/>
      <c r="D358" s="66"/>
      <c r="E358" s="67"/>
      <c r="F358" s="68"/>
      <c r="G358" s="69"/>
    </row>
    <row r="359" spans="2:7" ht="15.75">
      <c r="E359" s="70"/>
    </row>
    <row r="360" spans="2:7" ht="15.75">
      <c r="E360" s="70"/>
    </row>
    <row r="361" spans="2:7" ht="15.75">
      <c r="E361" s="70"/>
    </row>
    <row r="362" spans="2:7" ht="15.75">
      <c r="E362" s="70"/>
    </row>
    <row r="363" spans="2:7" ht="15.75">
      <c r="E363" s="70"/>
    </row>
    <row r="364" spans="2:7" ht="15.75">
      <c r="E364" s="70"/>
    </row>
    <row r="365" spans="2:7" ht="15.75">
      <c r="E365" s="70"/>
    </row>
    <row r="366" spans="2:7" ht="15.75">
      <c r="E366" s="70"/>
    </row>
    <row r="367" spans="2:7" ht="15.75">
      <c r="E367" s="70"/>
    </row>
    <row r="368" spans="2:7" ht="15.75">
      <c r="E368" s="70"/>
    </row>
    <row r="369" spans="5:5" ht="15.75">
      <c r="E369" s="70"/>
    </row>
    <row r="370" spans="5:5" ht="15.75">
      <c r="E370" s="70"/>
    </row>
    <row r="371" spans="5:5" ht="15.75">
      <c r="E371" s="70"/>
    </row>
    <row r="372" spans="5:5" ht="15.75">
      <c r="E372" s="70"/>
    </row>
    <row r="373" spans="5:5" ht="15.75">
      <c r="E373" s="70"/>
    </row>
    <row r="374" spans="5:5" ht="15.75">
      <c r="E374" s="70"/>
    </row>
    <row r="375" spans="5:5" ht="15.75">
      <c r="E375" s="70"/>
    </row>
    <row r="376" spans="5:5" ht="15.75">
      <c r="E376" s="70"/>
    </row>
    <row r="377" spans="5:5" ht="15.75">
      <c r="E377" s="70"/>
    </row>
    <row r="378" spans="5:5" ht="15.75">
      <c r="E378" s="70"/>
    </row>
    <row r="379" spans="5:5" ht="15.75">
      <c r="E379" s="70"/>
    </row>
    <row r="380" spans="5:5" ht="15.75">
      <c r="E380" s="70"/>
    </row>
    <row r="381" spans="5:5" ht="15.75">
      <c r="E381" s="70"/>
    </row>
    <row r="382" spans="5:5" ht="15.75">
      <c r="E382" s="70"/>
    </row>
    <row r="383" spans="5:5" ht="15.75">
      <c r="E383" s="70"/>
    </row>
    <row r="384" spans="5:5" ht="15.75">
      <c r="E384" s="70"/>
    </row>
    <row r="385" spans="5:5" ht="15.75">
      <c r="E385" s="70"/>
    </row>
    <row r="386" spans="5:5" ht="15.75">
      <c r="E386" s="70"/>
    </row>
    <row r="387" spans="5:5" ht="15.75">
      <c r="E387" s="70"/>
    </row>
    <row r="388" spans="5:5" ht="15.75">
      <c r="E388" s="70"/>
    </row>
    <row r="389" spans="5:5" ht="15.75">
      <c r="E389" s="70"/>
    </row>
    <row r="390" spans="5:5" ht="15.75">
      <c r="E390" s="70"/>
    </row>
    <row r="391" spans="5:5" ht="15.75">
      <c r="E391" s="70"/>
    </row>
    <row r="392" spans="5:5" ht="15.75">
      <c r="E392" s="70"/>
    </row>
    <row r="393" spans="5:5" ht="15.75">
      <c r="E393" s="70"/>
    </row>
    <row r="394" spans="5:5" ht="15.75">
      <c r="E394" s="70"/>
    </row>
    <row r="395" spans="5:5" ht="15.75">
      <c r="E395" s="70"/>
    </row>
    <row r="396" spans="5:5" ht="15.75">
      <c r="E396" s="70"/>
    </row>
    <row r="397" spans="5:5" ht="15.75">
      <c r="E397" s="70"/>
    </row>
    <row r="398" spans="5:5" ht="15.75">
      <c r="E398" s="70"/>
    </row>
    <row r="399" spans="5:5" ht="15.75">
      <c r="E399" s="70"/>
    </row>
    <row r="400" spans="5:5" ht="15.75">
      <c r="E400" s="70"/>
    </row>
    <row r="401" spans="5:5" ht="15.75">
      <c r="E401" s="70"/>
    </row>
    <row r="402" spans="5:5" ht="15.75">
      <c r="E402" s="70"/>
    </row>
    <row r="403" spans="5:5" ht="15.75">
      <c r="E403" s="70"/>
    </row>
    <row r="404" spans="5:5" ht="15.75">
      <c r="E404" s="70"/>
    </row>
    <row r="405" spans="5:5" ht="15.75">
      <c r="E405" s="70"/>
    </row>
    <row r="406" spans="5:5" ht="15.75">
      <c r="E406" s="70"/>
    </row>
    <row r="407" spans="5:5" ht="15.75">
      <c r="E407" s="70"/>
    </row>
    <row r="408" spans="5:5" ht="15.75">
      <c r="E408" s="70"/>
    </row>
    <row r="409" spans="5:5" ht="15.75">
      <c r="E409" s="70"/>
    </row>
    <row r="410" spans="5:5" ht="15.75">
      <c r="E410" s="70"/>
    </row>
    <row r="411" spans="5:5" ht="15.75">
      <c r="E411" s="70"/>
    </row>
    <row r="412" spans="5:5" ht="15.75">
      <c r="E412" s="70"/>
    </row>
    <row r="413" spans="5:5" ht="15.75">
      <c r="E413" s="70"/>
    </row>
    <row r="414" spans="5:5" ht="15.75">
      <c r="E414" s="70"/>
    </row>
    <row r="415" spans="5:5" ht="15.75">
      <c r="E415" s="70"/>
    </row>
    <row r="416" spans="5:5" ht="15.75">
      <c r="E416" s="70"/>
    </row>
    <row r="417" spans="5:5" ht="15.75">
      <c r="E417" s="70"/>
    </row>
    <row r="418" spans="5:5" ht="15.75">
      <c r="E418" s="70"/>
    </row>
    <row r="419" spans="5:5" ht="15.75">
      <c r="E419" s="70"/>
    </row>
    <row r="420" spans="5:5" ht="15.75">
      <c r="E420" s="70"/>
    </row>
    <row r="421" spans="5:5" ht="15.75">
      <c r="E421" s="70"/>
    </row>
    <row r="422" spans="5:5" ht="15.75">
      <c r="E422" s="70"/>
    </row>
    <row r="423" spans="5:5" ht="15.75">
      <c r="E423" s="70"/>
    </row>
    <row r="424" spans="5:5" ht="15.75">
      <c r="E424" s="70"/>
    </row>
    <row r="425" spans="5:5" ht="15.75">
      <c r="E425" s="70"/>
    </row>
    <row r="426" spans="5:5" ht="15.75">
      <c r="E426" s="70"/>
    </row>
    <row r="427" spans="5:5" ht="15.75">
      <c r="E427" s="70"/>
    </row>
    <row r="428" spans="5:5" ht="15.75">
      <c r="E428" s="70"/>
    </row>
    <row r="429" spans="5:5" ht="15.75">
      <c r="E429" s="70"/>
    </row>
    <row r="430" spans="5:5" ht="15.75">
      <c r="E430" s="70"/>
    </row>
    <row r="431" spans="5:5" ht="15.75">
      <c r="E431" s="70"/>
    </row>
    <row r="432" spans="5:5" ht="15.75">
      <c r="E432" s="70"/>
    </row>
    <row r="433" spans="5:5" ht="15.75">
      <c r="E433" s="70"/>
    </row>
    <row r="434" spans="5:5" ht="15.75">
      <c r="E434" s="70"/>
    </row>
    <row r="435" spans="5:5" ht="15.75">
      <c r="E435" s="70"/>
    </row>
    <row r="436" spans="5:5" ht="15.75">
      <c r="E436" s="70"/>
    </row>
    <row r="437" spans="5:5" ht="15.75">
      <c r="E437" s="70"/>
    </row>
    <row r="438" spans="5:5" ht="15.75">
      <c r="E438" s="70"/>
    </row>
    <row r="439" spans="5:5" ht="15.75">
      <c r="E439" s="70"/>
    </row>
    <row r="440" spans="5:5" ht="15.75">
      <c r="E440" s="70"/>
    </row>
    <row r="441" spans="5:5" ht="15.75">
      <c r="E441" s="70"/>
    </row>
    <row r="442" spans="5:5" ht="15.75">
      <c r="E442" s="70"/>
    </row>
    <row r="443" spans="5:5" ht="15.75">
      <c r="E443" s="70"/>
    </row>
    <row r="444" spans="5:5" ht="15.75">
      <c r="E444" s="70"/>
    </row>
    <row r="445" spans="5:5" ht="15.75">
      <c r="E445" s="70"/>
    </row>
    <row r="446" spans="5:5" ht="15.75">
      <c r="E446" s="70"/>
    </row>
    <row r="447" spans="5:5" ht="15.75">
      <c r="E447" s="70"/>
    </row>
    <row r="448" spans="5:5" ht="15.75">
      <c r="E448" s="70"/>
    </row>
    <row r="449" spans="5:5" ht="15.75">
      <c r="E449" s="70"/>
    </row>
    <row r="450" spans="5:5" ht="15.75">
      <c r="E450" s="70"/>
    </row>
    <row r="451" spans="5:5" ht="15.75">
      <c r="E451" s="70"/>
    </row>
    <row r="452" spans="5:5" ht="15.75">
      <c r="E452" s="70"/>
    </row>
    <row r="453" spans="5:5" ht="15.75">
      <c r="E453" s="70"/>
    </row>
    <row r="454" spans="5:5" ht="15.75">
      <c r="E454" s="70"/>
    </row>
    <row r="455" spans="5:5" ht="15.75">
      <c r="E455" s="70"/>
    </row>
    <row r="456" spans="5:5" ht="15.75">
      <c r="E456" s="70"/>
    </row>
    <row r="457" spans="5:5" ht="15.75">
      <c r="E457" s="70"/>
    </row>
    <row r="458" spans="5:5" ht="15.75">
      <c r="E458" s="70"/>
    </row>
    <row r="459" spans="5:5" ht="15.75">
      <c r="E459" s="70"/>
    </row>
    <row r="460" spans="5:5" ht="15.75">
      <c r="E460" s="70"/>
    </row>
    <row r="461" spans="5:5" ht="15.75">
      <c r="E461" s="70"/>
    </row>
    <row r="462" spans="5:5" ht="15.75">
      <c r="E462" s="70"/>
    </row>
    <row r="463" spans="5:5" ht="15.75">
      <c r="E463" s="70"/>
    </row>
    <row r="464" spans="5:5" ht="15.75">
      <c r="E464" s="70"/>
    </row>
    <row r="465" spans="5:5" ht="15.75">
      <c r="E465" s="70"/>
    </row>
    <row r="466" spans="5:5" ht="15.75">
      <c r="E466" s="70"/>
    </row>
    <row r="467" spans="5:5" ht="15.75">
      <c r="E467" s="70"/>
    </row>
    <row r="468" spans="5:5" ht="15.75">
      <c r="E468" s="70"/>
    </row>
    <row r="469" spans="5:5" ht="15.75">
      <c r="E469" s="70"/>
    </row>
    <row r="470" spans="5:5" ht="15.75">
      <c r="E470" s="70"/>
    </row>
    <row r="471" spans="5:5" ht="15.75">
      <c r="E471" s="70"/>
    </row>
    <row r="472" spans="5:5" ht="15.75">
      <c r="E472" s="70"/>
    </row>
    <row r="473" spans="5:5" ht="15.75">
      <c r="E473" s="70"/>
    </row>
    <row r="474" spans="5:5" ht="15.75">
      <c r="E474" s="70"/>
    </row>
    <row r="475" spans="5:5" ht="15.75">
      <c r="E475" s="70"/>
    </row>
    <row r="476" spans="5:5" ht="15.75">
      <c r="E476" s="70"/>
    </row>
    <row r="477" spans="5:5" ht="15.75">
      <c r="E477" s="70"/>
    </row>
    <row r="478" spans="5:5" ht="15.75">
      <c r="E478" s="70"/>
    </row>
    <row r="479" spans="5:5" ht="15.75">
      <c r="E479" s="70"/>
    </row>
    <row r="480" spans="5:5" ht="15.75">
      <c r="E480" s="70"/>
    </row>
    <row r="481" spans="5:5" ht="15.75">
      <c r="E481" s="70"/>
    </row>
    <row r="482" spans="5:5" ht="15.75">
      <c r="E482" s="70"/>
    </row>
    <row r="483" spans="5:5" ht="15.75">
      <c r="E483" s="70"/>
    </row>
    <row r="484" spans="5:5" ht="15.75">
      <c r="E484" s="70"/>
    </row>
    <row r="485" spans="5:5" ht="15.75">
      <c r="E485" s="70"/>
    </row>
    <row r="486" spans="5:5" ht="15.75">
      <c r="E486" s="70"/>
    </row>
    <row r="487" spans="5:5" ht="15.75">
      <c r="E487" s="70"/>
    </row>
    <row r="488" spans="5:5" ht="15.75">
      <c r="E488" s="70"/>
    </row>
    <row r="489" spans="5:5" ht="15.75">
      <c r="E489" s="70"/>
    </row>
    <row r="490" spans="5:5" ht="15.75">
      <c r="E490" s="70"/>
    </row>
    <row r="491" spans="5:5" ht="15.75">
      <c r="E491" s="70"/>
    </row>
    <row r="492" spans="5:5" ht="15.75">
      <c r="E492" s="70"/>
    </row>
    <row r="493" spans="5:5" ht="15.75">
      <c r="E493" s="70"/>
    </row>
    <row r="494" spans="5:5" ht="15.75">
      <c r="E494" s="70"/>
    </row>
    <row r="495" spans="5:5" ht="15.75">
      <c r="E495" s="70"/>
    </row>
    <row r="496" spans="5:5" ht="15.75">
      <c r="E496" s="70"/>
    </row>
    <row r="497" spans="5:5" ht="15.75">
      <c r="E497" s="70"/>
    </row>
    <row r="498" spans="5:5" ht="15.75">
      <c r="E498" s="70"/>
    </row>
    <row r="499" spans="5:5" ht="15.75">
      <c r="E499" s="70"/>
    </row>
    <row r="500" spans="5:5" ht="15.75">
      <c r="E500" s="70"/>
    </row>
    <row r="501" spans="5:5" ht="15.75">
      <c r="E501" s="70"/>
    </row>
    <row r="502" spans="5:5" ht="15.75">
      <c r="E502" s="70"/>
    </row>
    <row r="503" spans="5:5" ht="15.75">
      <c r="E503" s="70"/>
    </row>
    <row r="504" spans="5:5" ht="15.75">
      <c r="E504" s="70"/>
    </row>
    <row r="505" spans="5:5" ht="15.75">
      <c r="E505" s="70"/>
    </row>
    <row r="506" spans="5:5" ht="15.75">
      <c r="E506" s="70"/>
    </row>
    <row r="507" spans="5:5" ht="15.75">
      <c r="E507" s="70"/>
    </row>
    <row r="508" spans="5:5" ht="15.75">
      <c r="E508" s="70"/>
    </row>
    <row r="509" spans="5:5" ht="15.75">
      <c r="E509" s="70"/>
    </row>
    <row r="510" spans="5:5" ht="15.75">
      <c r="E510" s="70"/>
    </row>
    <row r="511" spans="5:5" ht="15.75">
      <c r="E511" s="70"/>
    </row>
    <row r="512" spans="5:5" ht="15.75">
      <c r="E512" s="70"/>
    </row>
    <row r="513" spans="5:5" ht="15.75">
      <c r="E513" s="70"/>
    </row>
    <row r="514" spans="5:5" ht="15.75">
      <c r="E514" s="70"/>
    </row>
    <row r="515" spans="5:5" ht="15.75">
      <c r="E515" s="70"/>
    </row>
    <row r="516" spans="5:5" ht="15.75">
      <c r="E516" s="70"/>
    </row>
    <row r="517" spans="5:5" ht="15.75">
      <c r="E517" s="70"/>
    </row>
    <row r="518" spans="5:5" ht="15.75">
      <c r="E518" s="70"/>
    </row>
    <row r="519" spans="5:5" ht="15.75">
      <c r="E519" s="70"/>
    </row>
    <row r="520" spans="5:5" ht="15.75">
      <c r="E520" s="70"/>
    </row>
    <row r="521" spans="5:5" ht="15.75">
      <c r="E521" s="70"/>
    </row>
    <row r="522" spans="5:5" ht="15.75">
      <c r="E522" s="70"/>
    </row>
    <row r="523" spans="5:5" ht="15.75">
      <c r="E523" s="70"/>
    </row>
    <row r="524" spans="5:5" ht="15.75">
      <c r="E524" s="70"/>
    </row>
    <row r="525" spans="5:5" ht="15.75">
      <c r="E525" s="70"/>
    </row>
    <row r="526" spans="5:5" ht="15.75">
      <c r="E526" s="70"/>
    </row>
    <row r="527" spans="5:5" ht="15.75">
      <c r="E527" s="70"/>
    </row>
    <row r="528" spans="5:5" ht="15.75">
      <c r="E528" s="70"/>
    </row>
    <row r="529" spans="5:5" ht="15.75">
      <c r="E529" s="70"/>
    </row>
    <row r="530" spans="5:5" ht="15.75">
      <c r="E530" s="70"/>
    </row>
    <row r="531" spans="5:5" ht="15.75">
      <c r="E531" s="70"/>
    </row>
    <row r="532" spans="5:5" ht="15.75">
      <c r="E532" s="70"/>
    </row>
    <row r="533" spans="5:5" ht="15.75">
      <c r="E533" s="70"/>
    </row>
    <row r="534" spans="5:5" ht="15.75">
      <c r="E534" s="70"/>
    </row>
    <row r="535" spans="5:5" ht="15.75">
      <c r="E535" s="70"/>
    </row>
    <row r="536" spans="5:5" ht="15.75">
      <c r="E536" s="70"/>
    </row>
    <row r="537" spans="5:5" ht="15.75">
      <c r="E537" s="70"/>
    </row>
    <row r="538" spans="5:5" ht="15.75">
      <c r="E538" s="70"/>
    </row>
    <row r="539" spans="5:5" ht="15.75">
      <c r="E539" s="70"/>
    </row>
    <row r="540" spans="5:5" ht="15.75">
      <c r="E540" s="70"/>
    </row>
    <row r="541" spans="5:5" ht="15.75">
      <c r="E541" s="70"/>
    </row>
    <row r="542" spans="5:5" ht="15.75">
      <c r="E542" s="70"/>
    </row>
    <row r="543" spans="5:5" ht="15.75">
      <c r="E543" s="70"/>
    </row>
    <row r="544" spans="5:5" ht="15.75">
      <c r="E544" s="70"/>
    </row>
    <row r="545" spans="5:5" ht="15.75">
      <c r="E545" s="70"/>
    </row>
    <row r="546" spans="5:5" ht="15.75">
      <c r="E546" s="70"/>
    </row>
    <row r="547" spans="5:5" ht="15.75">
      <c r="E547" s="70"/>
    </row>
    <row r="548" spans="5:5" ht="15.75">
      <c r="E548" s="70"/>
    </row>
    <row r="549" spans="5:5" ht="15.75">
      <c r="E549" s="70"/>
    </row>
    <row r="550" spans="5:5" ht="15.75">
      <c r="E550" s="70"/>
    </row>
    <row r="551" spans="5:5" ht="15.75">
      <c r="E551" s="70"/>
    </row>
    <row r="552" spans="5:5" ht="15.75">
      <c r="E552" s="70"/>
    </row>
    <row r="553" spans="5:5" ht="15.75">
      <c r="E553" s="70"/>
    </row>
    <row r="554" spans="5:5" ht="15.75">
      <c r="E554" s="70"/>
    </row>
    <row r="555" spans="5:5" ht="15.75">
      <c r="E555" s="70"/>
    </row>
    <row r="556" spans="5:5" ht="15.75">
      <c r="E556" s="70"/>
    </row>
    <row r="557" spans="5:5" ht="15.75">
      <c r="E557" s="70"/>
    </row>
    <row r="558" spans="5:5" ht="15.75">
      <c r="E558" s="70"/>
    </row>
    <row r="559" spans="5:5" ht="15.75">
      <c r="E559" s="70"/>
    </row>
    <row r="560" spans="5:5" ht="15.75">
      <c r="E560" s="70"/>
    </row>
    <row r="561" spans="5:5" ht="15.75">
      <c r="E561" s="70"/>
    </row>
    <row r="562" spans="5:5" ht="15.75">
      <c r="E562" s="70"/>
    </row>
    <row r="563" spans="5:5" ht="15.75">
      <c r="E563" s="70"/>
    </row>
    <row r="564" spans="5:5" ht="15.75">
      <c r="E564" s="70"/>
    </row>
    <row r="565" spans="5:5" ht="15.75">
      <c r="E565" s="70"/>
    </row>
    <row r="566" spans="5:5" ht="15.75">
      <c r="E566" s="70"/>
    </row>
    <row r="567" spans="5:5" ht="15.75">
      <c r="E567" s="70"/>
    </row>
    <row r="568" spans="5:5" ht="15.75">
      <c r="E568" s="70"/>
    </row>
    <row r="569" spans="5:5" ht="15.75">
      <c r="E569" s="70"/>
    </row>
    <row r="570" spans="5:5" ht="15.75">
      <c r="E570" s="70"/>
    </row>
    <row r="571" spans="5:5" ht="15.75">
      <c r="E571" s="70"/>
    </row>
    <row r="572" spans="5:5" ht="15.75">
      <c r="E572" s="70"/>
    </row>
    <row r="573" spans="5:5" ht="15.75">
      <c r="E573" s="70"/>
    </row>
    <row r="574" spans="5:5" ht="15.75">
      <c r="E574" s="70"/>
    </row>
    <row r="575" spans="5:5" ht="15.75">
      <c r="E575" s="70"/>
    </row>
    <row r="576" spans="5:5" ht="15.75">
      <c r="E576" s="70"/>
    </row>
    <row r="577" spans="5:5" ht="15.75">
      <c r="E577" s="70"/>
    </row>
    <row r="578" spans="5:5" ht="15.75">
      <c r="E578" s="70"/>
    </row>
    <row r="579" spans="5:5" ht="15.75">
      <c r="E579" s="70"/>
    </row>
    <row r="580" spans="5:5" ht="15.75">
      <c r="E580" s="70"/>
    </row>
    <row r="581" spans="5:5" ht="15.75">
      <c r="E581" s="70"/>
    </row>
    <row r="582" spans="5:5" ht="15.75">
      <c r="E582" s="70"/>
    </row>
    <row r="583" spans="5:5" ht="15.75">
      <c r="E583" s="70"/>
    </row>
    <row r="584" spans="5:5" ht="15.75">
      <c r="E584" s="70"/>
    </row>
    <row r="585" spans="5:5" ht="15.75">
      <c r="E585" s="70"/>
    </row>
    <row r="586" spans="5:5" ht="15.75">
      <c r="E586" s="70"/>
    </row>
    <row r="587" spans="5:5" ht="15.75">
      <c r="E587" s="70"/>
    </row>
    <row r="588" spans="5:5" ht="15.75">
      <c r="E588" s="70"/>
    </row>
    <row r="589" spans="5:5" ht="15.75">
      <c r="E589" s="70"/>
    </row>
    <row r="590" spans="5:5" ht="15.75">
      <c r="E590" s="70"/>
    </row>
    <row r="591" spans="5:5" ht="15.75">
      <c r="E591" s="70"/>
    </row>
    <row r="592" spans="5:5" ht="15.75">
      <c r="E592" s="70"/>
    </row>
    <row r="593" spans="5:5" ht="15.75">
      <c r="E593" s="70"/>
    </row>
    <row r="594" spans="5:5" ht="15.75">
      <c r="E594" s="70"/>
    </row>
    <row r="595" spans="5:5" ht="15.75">
      <c r="E595" s="70"/>
    </row>
    <row r="596" spans="5:5" ht="15.75">
      <c r="E596" s="70"/>
    </row>
    <row r="597" spans="5:5" ht="15.75">
      <c r="E597" s="70"/>
    </row>
    <row r="598" spans="5:5" ht="15.75">
      <c r="E598" s="70"/>
    </row>
    <row r="599" spans="5:5" ht="15.75">
      <c r="E599" s="70"/>
    </row>
    <row r="600" spans="5:5" ht="15.75">
      <c r="E600" s="70"/>
    </row>
    <row r="601" spans="5:5" ht="15.75">
      <c r="E601" s="70"/>
    </row>
    <row r="602" spans="5:5" ht="15.75">
      <c r="E602" s="70"/>
    </row>
    <row r="603" spans="5:5" ht="15.75">
      <c r="E603" s="70"/>
    </row>
    <row r="604" spans="5:5" ht="15.75">
      <c r="E604" s="70"/>
    </row>
    <row r="605" spans="5:5" ht="15.75">
      <c r="E605" s="70"/>
    </row>
    <row r="606" spans="5:5" ht="15.75">
      <c r="E606" s="70"/>
    </row>
    <row r="607" spans="5:5" ht="15.75">
      <c r="E607" s="70"/>
    </row>
    <row r="608" spans="5:5" ht="15.75">
      <c r="E608" s="70"/>
    </row>
    <row r="609" spans="5:5" ht="15.75">
      <c r="E609" s="70"/>
    </row>
    <row r="610" spans="5:5" ht="15.75">
      <c r="E610" s="70"/>
    </row>
    <row r="611" spans="5:5" ht="15.75">
      <c r="E611" s="70"/>
    </row>
    <row r="612" spans="5:5" ht="15.75">
      <c r="E612" s="70"/>
    </row>
    <row r="613" spans="5:5" ht="15.75">
      <c r="E613" s="70"/>
    </row>
    <row r="614" spans="5:5" ht="15.75">
      <c r="E614" s="70"/>
    </row>
    <row r="615" spans="5:5" ht="15.75">
      <c r="E615" s="70"/>
    </row>
    <row r="616" spans="5:5" ht="15.75">
      <c r="E616" s="70"/>
    </row>
    <row r="617" spans="5:5" ht="15.75">
      <c r="E617" s="70"/>
    </row>
    <row r="618" spans="5:5" ht="15.75">
      <c r="E618" s="70"/>
    </row>
    <row r="619" spans="5:5" ht="15.75">
      <c r="E619" s="70"/>
    </row>
    <row r="620" spans="5:5" ht="15.75">
      <c r="E620" s="70"/>
    </row>
    <row r="621" spans="5:5" ht="15.75">
      <c r="E621" s="70"/>
    </row>
    <row r="622" spans="5:5" ht="15.75">
      <c r="E622" s="70"/>
    </row>
    <row r="623" spans="5:5" ht="15.75">
      <c r="E623" s="70"/>
    </row>
    <row r="624" spans="5:5" ht="15.75">
      <c r="E624" s="70"/>
    </row>
    <row r="625" spans="5:5" ht="15.75">
      <c r="E625" s="70"/>
    </row>
    <row r="626" spans="5:5" ht="15.75">
      <c r="E626" s="70"/>
    </row>
    <row r="627" spans="5:5" ht="15.75">
      <c r="E627" s="70"/>
    </row>
    <row r="628" spans="5:5" ht="15.75">
      <c r="E628" s="70"/>
    </row>
    <row r="629" spans="5:5" ht="15.75">
      <c r="E629" s="70"/>
    </row>
    <row r="630" spans="5:5" ht="15.75">
      <c r="E630" s="70"/>
    </row>
    <row r="631" spans="5:5" ht="15.75">
      <c r="E631" s="70"/>
    </row>
    <row r="632" spans="5:5" ht="15.75">
      <c r="E632" s="70"/>
    </row>
    <row r="633" spans="5:5" ht="15.75">
      <c r="E633" s="70"/>
    </row>
    <row r="634" spans="5:5" ht="15.75">
      <c r="E634" s="70"/>
    </row>
    <row r="635" spans="5:5" ht="15.75">
      <c r="E635" s="70"/>
    </row>
    <row r="636" spans="5:5" ht="15.75">
      <c r="E636" s="70"/>
    </row>
    <row r="637" spans="5:5" ht="15.75">
      <c r="E637" s="70"/>
    </row>
    <row r="638" spans="5:5" ht="15.75">
      <c r="E638" s="70"/>
    </row>
    <row r="639" spans="5:5" ht="15.75">
      <c r="E639" s="70"/>
    </row>
    <row r="640" spans="5:5" ht="15.75">
      <c r="E640" s="70"/>
    </row>
    <row r="641" spans="5:5" ht="15.75">
      <c r="E641" s="70"/>
    </row>
    <row r="642" spans="5:5" ht="15.75">
      <c r="E642" s="70"/>
    </row>
    <row r="643" spans="5:5" ht="15.75">
      <c r="E643" s="70"/>
    </row>
    <row r="644" spans="5:5" ht="15.75">
      <c r="E644" s="70"/>
    </row>
    <row r="645" spans="5:5" ht="15.75">
      <c r="E645" s="70"/>
    </row>
    <row r="646" spans="5:5" ht="15.75">
      <c r="E646" s="70"/>
    </row>
    <row r="647" spans="5:5" ht="15.75">
      <c r="E647" s="70"/>
    </row>
    <row r="648" spans="5:5" ht="15.75">
      <c r="E648" s="70"/>
    </row>
    <row r="649" spans="5:5" ht="15.75">
      <c r="E649" s="70"/>
    </row>
    <row r="650" spans="5:5" ht="15.75">
      <c r="E650" s="70"/>
    </row>
    <row r="651" spans="5:5" ht="15.75">
      <c r="E651" s="70"/>
    </row>
    <row r="652" spans="5:5" ht="15.75">
      <c r="E652" s="70"/>
    </row>
    <row r="653" spans="5:5" ht="15.75">
      <c r="E653" s="70"/>
    </row>
    <row r="654" spans="5:5" ht="15.75">
      <c r="E654" s="70"/>
    </row>
    <row r="655" spans="5:5" ht="15.75">
      <c r="E655" s="70"/>
    </row>
    <row r="656" spans="5:5" ht="15.75">
      <c r="E656" s="70"/>
    </row>
    <row r="657" spans="5:5" ht="15.75">
      <c r="E657" s="70"/>
    </row>
    <row r="658" spans="5:5" ht="15.75">
      <c r="E658" s="70"/>
    </row>
    <row r="659" spans="5:5" ht="15.75">
      <c r="E659" s="70"/>
    </row>
    <row r="660" spans="5:5" ht="15.75">
      <c r="E660" s="70"/>
    </row>
    <row r="661" spans="5:5" ht="15.75">
      <c r="E661" s="70"/>
    </row>
    <row r="662" spans="5:5" ht="15.75">
      <c r="E662" s="70"/>
    </row>
    <row r="663" spans="5:5" ht="15.75">
      <c r="E663" s="70"/>
    </row>
    <row r="664" spans="5:5" ht="15.75">
      <c r="E664" s="70"/>
    </row>
    <row r="665" spans="5:5" ht="15.75">
      <c r="E665" s="70"/>
    </row>
    <row r="666" spans="5:5" ht="15.75">
      <c r="E666" s="70"/>
    </row>
    <row r="667" spans="5:5" ht="15.75">
      <c r="E667" s="70"/>
    </row>
    <row r="668" spans="5:5" ht="15.75">
      <c r="E668" s="70"/>
    </row>
    <row r="669" spans="5:5" ht="15.75">
      <c r="E669" s="70"/>
    </row>
    <row r="670" spans="5:5" ht="15.75">
      <c r="E670" s="70"/>
    </row>
    <row r="671" spans="5:5" ht="15.75">
      <c r="E671" s="70"/>
    </row>
    <row r="672" spans="5:5" ht="15.75">
      <c r="E672" s="70"/>
    </row>
    <row r="673" spans="5:5" ht="15.75">
      <c r="E673" s="70"/>
    </row>
    <row r="674" spans="5:5" ht="15.75">
      <c r="E674" s="70"/>
    </row>
    <row r="675" spans="5:5" ht="15.75">
      <c r="E675" s="70"/>
    </row>
    <row r="676" spans="5:5" ht="15.75">
      <c r="E676" s="70"/>
    </row>
    <row r="677" spans="5:5" ht="15.75">
      <c r="E677" s="70"/>
    </row>
    <row r="678" spans="5:5" ht="15.75">
      <c r="E678" s="70"/>
    </row>
    <row r="679" spans="5:5" ht="15.75">
      <c r="E679" s="70"/>
    </row>
    <row r="680" spans="5:5" ht="15.75">
      <c r="E680" s="70"/>
    </row>
    <row r="681" spans="5:5" ht="15.75">
      <c r="E681" s="70"/>
    </row>
    <row r="682" spans="5:5" ht="15.75">
      <c r="E682" s="70"/>
    </row>
    <row r="683" spans="5:5" ht="15.75">
      <c r="E683" s="70"/>
    </row>
    <row r="684" spans="5:5" ht="15.75">
      <c r="E684" s="70"/>
    </row>
    <row r="685" spans="5:5" ht="15.75">
      <c r="E685" s="70"/>
    </row>
    <row r="686" spans="5:5" ht="15.75">
      <c r="E686" s="70"/>
    </row>
    <row r="687" spans="5:5" ht="15.75">
      <c r="E687" s="70"/>
    </row>
    <row r="688" spans="5:5" ht="15.75">
      <c r="E688" s="70"/>
    </row>
    <row r="689" spans="5:5" ht="15.75">
      <c r="E689" s="70"/>
    </row>
    <row r="690" spans="5:5" ht="15.75">
      <c r="E690" s="70"/>
    </row>
    <row r="691" spans="5:5" ht="15.75">
      <c r="E691" s="70"/>
    </row>
    <row r="692" spans="5:5" ht="15.75">
      <c r="E692" s="70"/>
    </row>
    <row r="693" spans="5:5" ht="15.75">
      <c r="E693" s="70"/>
    </row>
    <row r="694" spans="5:5" ht="15.75">
      <c r="E694" s="70"/>
    </row>
    <row r="695" spans="5:5" ht="15.75">
      <c r="E695" s="70"/>
    </row>
    <row r="696" spans="5:5" ht="15.75">
      <c r="E696" s="70"/>
    </row>
    <row r="697" spans="5:5" ht="15.75">
      <c r="E697" s="70"/>
    </row>
    <row r="698" spans="5:5" ht="15.75">
      <c r="E698" s="70"/>
    </row>
    <row r="699" spans="5:5" ht="15.75">
      <c r="E699" s="70"/>
    </row>
    <row r="700" spans="5:5" ht="15.75">
      <c r="E700" s="70"/>
    </row>
    <row r="701" spans="5:5" ht="15.75">
      <c r="E701" s="70"/>
    </row>
    <row r="702" spans="5:5" ht="15.75">
      <c r="E702" s="70"/>
    </row>
    <row r="703" spans="5:5" ht="15.75">
      <c r="E703" s="70"/>
    </row>
    <row r="704" spans="5:5" ht="15.75">
      <c r="E704" s="70"/>
    </row>
    <row r="705" spans="5:5" ht="15.75">
      <c r="E705" s="70"/>
    </row>
    <row r="706" spans="5:5" ht="15.75">
      <c r="E706" s="70"/>
    </row>
    <row r="707" spans="5:5" ht="15.75">
      <c r="E707" s="70"/>
    </row>
    <row r="708" spans="5:5" ht="15.75">
      <c r="E708" s="70"/>
    </row>
    <row r="709" spans="5:5" ht="15.75">
      <c r="E709" s="70"/>
    </row>
    <row r="710" spans="5:5" ht="15.75">
      <c r="E710" s="70"/>
    </row>
    <row r="711" spans="5:5" ht="15.75">
      <c r="E711" s="70"/>
    </row>
    <row r="712" spans="5:5" ht="15.75">
      <c r="E712" s="70"/>
    </row>
    <row r="713" spans="5:5" ht="15.75">
      <c r="E713" s="70"/>
    </row>
    <row r="714" spans="5:5" ht="15.75">
      <c r="E714" s="70"/>
    </row>
    <row r="715" spans="5:5" ht="15.75">
      <c r="E715" s="70"/>
    </row>
    <row r="716" spans="5:5" ht="15.75">
      <c r="E716" s="70"/>
    </row>
    <row r="717" spans="5:5" ht="15.75">
      <c r="E717" s="70"/>
    </row>
    <row r="718" spans="5:5" ht="15.75">
      <c r="E718" s="70"/>
    </row>
    <row r="719" spans="5:5" ht="15.75">
      <c r="E719" s="70"/>
    </row>
    <row r="720" spans="5:5" ht="15.75">
      <c r="E720" s="70"/>
    </row>
    <row r="721" spans="5:5" ht="15.75">
      <c r="E721" s="70"/>
    </row>
    <row r="722" spans="5:5" ht="15.75">
      <c r="E722" s="70"/>
    </row>
    <row r="723" spans="5:5" ht="15.75">
      <c r="E723" s="70"/>
    </row>
    <row r="724" spans="5:5" ht="15.75">
      <c r="E724" s="70"/>
    </row>
    <row r="725" spans="5:5" ht="15.75">
      <c r="E725" s="70"/>
    </row>
    <row r="726" spans="5:5" ht="15.75">
      <c r="E726" s="70"/>
    </row>
    <row r="727" spans="5:5" ht="15.75">
      <c r="E727" s="70"/>
    </row>
    <row r="728" spans="5:5" ht="15.75">
      <c r="E728" s="70"/>
    </row>
    <row r="729" spans="5:5" ht="15.75">
      <c r="E729" s="70"/>
    </row>
    <row r="730" spans="5:5" ht="15.75">
      <c r="E730" s="70"/>
    </row>
    <row r="731" spans="5:5" ht="15.75">
      <c r="E731" s="70"/>
    </row>
    <row r="732" spans="5:5" ht="15.75">
      <c r="E732" s="70"/>
    </row>
    <row r="733" spans="5:5" ht="15.75">
      <c r="E733" s="70"/>
    </row>
    <row r="734" spans="5:5" ht="15.75">
      <c r="E734" s="70"/>
    </row>
    <row r="735" spans="5:5" ht="15.75">
      <c r="E735" s="70"/>
    </row>
    <row r="736" spans="5:5" ht="15.75">
      <c r="E736" s="70"/>
    </row>
    <row r="737" spans="5:5" ht="15.75">
      <c r="E737" s="70"/>
    </row>
    <row r="738" spans="5:5" ht="15.75">
      <c r="E738" s="70"/>
    </row>
    <row r="739" spans="5:5" ht="15.75">
      <c r="E739" s="70"/>
    </row>
    <row r="740" spans="5:5" ht="15.75">
      <c r="E740" s="70"/>
    </row>
    <row r="741" spans="5:5" ht="15.75">
      <c r="E741" s="70"/>
    </row>
    <row r="742" spans="5:5" ht="15.75">
      <c r="E742" s="70"/>
    </row>
    <row r="743" spans="5:5" ht="15.75">
      <c r="E743" s="70"/>
    </row>
    <row r="744" spans="5:5" ht="15.75">
      <c r="E744" s="70"/>
    </row>
    <row r="745" spans="5:5" ht="15.75">
      <c r="E745" s="70"/>
    </row>
    <row r="746" spans="5:5" ht="15.75">
      <c r="E746" s="70"/>
    </row>
    <row r="747" spans="5:5" ht="15.75">
      <c r="E747" s="70"/>
    </row>
    <row r="748" spans="5:5" ht="15.75">
      <c r="E748" s="70"/>
    </row>
    <row r="749" spans="5:5" ht="15.75">
      <c r="E749" s="70"/>
    </row>
    <row r="750" spans="5:5" ht="15.75">
      <c r="E750" s="70"/>
    </row>
    <row r="751" spans="5:5" ht="15.75">
      <c r="E751" s="70"/>
    </row>
    <row r="752" spans="5:5" ht="15.75">
      <c r="E752" s="70"/>
    </row>
    <row r="753" spans="5:5" ht="15.75">
      <c r="E753" s="70"/>
    </row>
    <row r="754" spans="5:5" ht="15.75">
      <c r="E754" s="70"/>
    </row>
    <row r="755" spans="5:5" ht="15.75">
      <c r="E755" s="70"/>
    </row>
    <row r="756" spans="5:5" ht="15.75">
      <c r="E756" s="70"/>
    </row>
    <row r="757" spans="5:5" ht="15.75">
      <c r="E757" s="70"/>
    </row>
    <row r="758" spans="5:5" ht="15.75">
      <c r="E758" s="70"/>
    </row>
    <row r="759" spans="5:5" ht="15.75">
      <c r="E759" s="70"/>
    </row>
    <row r="760" spans="5:5" ht="15.75">
      <c r="E760" s="70"/>
    </row>
    <row r="761" spans="5:5" ht="15.75">
      <c r="E761" s="70"/>
    </row>
    <row r="762" spans="5:5" ht="15.75">
      <c r="E762" s="70"/>
    </row>
    <row r="763" spans="5:5" ht="15.75">
      <c r="E763" s="70"/>
    </row>
    <row r="764" spans="5:5" ht="15.75">
      <c r="E764" s="70"/>
    </row>
    <row r="765" spans="5:5" ht="15.75">
      <c r="E765" s="70"/>
    </row>
    <row r="766" spans="5:5" ht="15.75">
      <c r="E766" s="70"/>
    </row>
    <row r="767" spans="5:5" ht="15.75">
      <c r="E767" s="70"/>
    </row>
    <row r="768" spans="5:5" ht="15.75">
      <c r="E768" s="70"/>
    </row>
    <row r="769" spans="5:5" ht="15.75">
      <c r="E769" s="70"/>
    </row>
    <row r="770" spans="5:5" ht="15.75">
      <c r="E770" s="70"/>
    </row>
    <row r="771" spans="5:5" ht="15.75">
      <c r="E771" s="70"/>
    </row>
    <row r="772" spans="5:5" ht="15.75">
      <c r="E772" s="70"/>
    </row>
    <row r="773" spans="5:5" ht="15.75">
      <c r="E773" s="70"/>
    </row>
    <row r="774" spans="5:5" ht="15.75">
      <c r="E774" s="70"/>
    </row>
    <row r="775" spans="5:5" ht="15.75">
      <c r="E775" s="70"/>
    </row>
    <row r="776" spans="5:5" ht="15.75">
      <c r="E776" s="70"/>
    </row>
    <row r="777" spans="5:5" ht="15.75">
      <c r="E777" s="70"/>
    </row>
    <row r="778" spans="5:5" ht="15.75">
      <c r="E778" s="70"/>
    </row>
    <row r="779" spans="5:5" ht="15.75">
      <c r="E779" s="70"/>
    </row>
    <row r="780" spans="5:5" ht="15.75">
      <c r="E780" s="70"/>
    </row>
    <row r="781" spans="5:5" ht="15.75">
      <c r="E781" s="70"/>
    </row>
    <row r="782" spans="5:5" ht="15.75">
      <c r="E782" s="70"/>
    </row>
    <row r="783" spans="5:5" ht="15.75">
      <c r="E783" s="70"/>
    </row>
    <row r="784" spans="5:5" ht="15.75">
      <c r="E784" s="70"/>
    </row>
    <row r="785" spans="5:5" ht="15.75">
      <c r="E785" s="70"/>
    </row>
    <row r="786" spans="5:5" ht="15.75">
      <c r="E786" s="70"/>
    </row>
    <row r="787" spans="5:5" ht="15.75">
      <c r="E787" s="70"/>
    </row>
    <row r="788" spans="5:5" ht="15.75">
      <c r="E788" s="70"/>
    </row>
    <row r="789" spans="5:5" ht="15.75">
      <c r="E789" s="70"/>
    </row>
    <row r="790" spans="5:5" ht="15.75">
      <c r="E790" s="70"/>
    </row>
    <row r="791" spans="5:5" ht="15.75">
      <c r="E791" s="70"/>
    </row>
    <row r="792" spans="5:5" ht="15.75">
      <c r="E792" s="70"/>
    </row>
    <row r="793" spans="5:5" ht="15.75">
      <c r="E793" s="70"/>
    </row>
    <row r="794" spans="5:5" ht="15.75">
      <c r="E794" s="70"/>
    </row>
    <row r="795" spans="5:5" ht="15.75">
      <c r="E795" s="70"/>
    </row>
    <row r="796" spans="5:5" ht="15.75">
      <c r="E796" s="70"/>
    </row>
    <row r="797" spans="5:5" ht="15.75">
      <c r="E797" s="70"/>
    </row>
    <row r="798" spans="5:5" ht="15.75">
      <c r="E798" s="70"/>
    </row>
    <row r="799" spans="5:5" ht="15.75">
      <c r="E799" s="70"/>
    </row>
    <row r="800" spans="5:5" ht="15.75">
      <c r="E800" s="70"/>
    </row>
    <row r="801" spans="5:5" ht="15.75">
      <c r="E801" s="70"/>
    </row>
    <row r="802" spans="5:5" ht="15.75">
      <c r="E802" s="70"/>
    </row>
    <row r="803" spans="5:5" ht="15.75">
      <c r="E803" s="70"/>
    </row>
    <row r="804" spans="5:5" ht="15.75">
      <c r="E804" s="70"/>
    </row>
    <row r="805" spans="5:5" ht="15.75">
      <c r="E805" s="70"/>
    </row>
    <row r="806" spans="5:5" ht="15.75">
      <c r="E806" s="70"/>
    </row>
    <row r="807" spans="5:5" ht="15.75">
      <c r="E807" s="70"/>
    </row>
    <row r="808" spans="5:5" ht="15.75">
      <c r="E808" s="70"/>
    </row>
    <row r="809" spans="5:5" ht="15.75">
      <c r="E809" s="70"/>
    </row>
    <row r="810" spans="5:5" ht="15.75">
      <c r="E810" s="70"/>
    </row>
    <row r="811" spans="5:5" ht="15.75">
      <c r="E811" s="70"/>
    </row>
    <row r="812" spans="5:5" ht="15.75">
      <c r="E812" s="70"/>
    </row>
    <row r="813" spans="5:5" ht="15.75">
      <c r="E813" s="70"/>
    </row>
    <row r="814" spans="5:5" ht="15.75">
      <c r="E814" s="70"/>
    </row>
    <row r="815" spans="5:5" ht="15.75">
      <c r="E815" s="70"/>
    </row>
    <row r="816" spans="5:5" ht="15.75">
      <c r="E816" s="70"/>
    </row>
    <row r="817" spans="5:5" ht="15.75">
      <c r="E817" s="70"/>
    </row>
    <row r="818" spans="5:5" ht="15.75">
      <c r="E818" s="70"/>
    </row>
    <row r="819" spans="5:5" ht="15.75">
      <c r="E819" s="70"/>
    </row>
    <row r="820" spans="5:5" ht="15.75">
      <c r="E820" s="70"/>
    </row>
    <row r="821" spans="5:5" ht="15.75">
      <c r="E821" s="70"/>
    </row>
    <row r="822" spans="5:5" ht="15.75">
      <c r="E822" s="70"/>
    </row>
    <row r="823" spans="5:5" ht="15.75">
      <c r="E823" s="70"/>
    </row>
    <row r="824" spans="5:5" ht="15.75">
      <c r="E824" s="70"/>
    </row>
    <row r="825" spans="5:5" ht="15.75">
      <c r="E825" s="70"/>
    </row>
    <row r="826" spans="5:5" ht="15.75">
      <c r="E826" s="70"/>
    </row>
    <row r="827" spans="5:5" ht="15.75">
      <c r="E827" s="70"/>
    </row>
    <row r="828" spans="5:5" ht="15.75">
      <c r="E828" s="70"/>
    </row>
    <row r="829" spans="5:5" ht="15.75">
      <c r="E829" s="70"/>
    </row>
    <row r="830" spans="5:5" ht="15.75">
      <c r="E830" s="70"/>
    </row>
    <row r="831" spans="5:5" ht="15.75">
      <c r="E831" s="70"/>
    </row>
    <row r="832" spans="5:5" ht="15.75">
      <c r="E832" s="70"/>
    </row>
    <row r="833" spans="5:5" ht="15.75">
      <c r="E833" s="70"/>
    </row>
    <row r="834" spans="5:5" ht="15.75">
      <c r="E834" s="70"/>
    </row>
    <row r="835" spans="5:5" ht="15.75">
      <c r="E835" s="70"/>
    </row>
    <row r="836" spans="5:5" ht="15.75">
      <c r="E836" s="70"/>
    </row>
    <row r="837" spans="5:5" ht="15.75">
      <c r="E837" s="70"/>
    </row>
    <row r="838" spans="5:5" ht="15.75">
      <c r="E838" s="70"/>
    </row>
    <row r="839" spans="5:5" ht="15.75">
      <c r="E839" s="70"/>
    </row>
    <row r="840" spans="5:5" ht="15.75">
      <c r="E840" s="70"/>
    </row>
    <row r="841" spans="5:5" ht="15.75">
      <c r="E841" s="70"/>
    </row>
    <row r="842" spans="5:5" ht="15.75">
      <c r="E842" s="70"/>
    </row>
    <row r="843" spans="5:5" ht="15.75">
      <c r="E843" s="70"/>
    </row>
    <row r="844" spans="5:5" ht="15.75">
      <c r="E844" s="70"/>
    </row>
    <row r="845" spans="5:5" ht="15.75">
      <c r="E845" s="70"/>
    </row>
    <row r="846" spans="5:5" ht="15.75">
      <c r="E846" s="70"/>
    </row>
    <row r="847" spans="5:5" ht="15.75">
      <c r="E847" s="70"/>
    </row>
    <row r="848" spans="5:5" ht="15.75">
      <c r="E848" s="70"/>
    </row>
    <row r="849" spans="5:5" ht="15.75">
      <c r="E849" s="70"/>
    </row>
    <row r="850" spans="5:5" ht="15.75">
      <c r="E850" s="70"/>
    </row>
    <row r="851" spans="5:5" ht="15.75">
      <c r="E851" s="70"/>
    </row>
    <row r="852" spans="5:5" ht="15.75">
      <c r="E852" s="70"/>
    </row>
    <row r="853" spans="5:5" ht="15.75">
      <c r="E853" s="70"/>
    </row>
    <row r="854" spans="5:5" ht="15.75">
      <c r="E854" s="70"/>
    </row>
    <row r="855" spans="5:5" ht="15.75">
      <c r="E855" s="70"/>
    </row>
    <row r="856" spans="5:5" ht="15.75">
      <c r="E856" s="70"/>
    </row>
    <row r="857" spans="5:5" ht="15.75">
      <c r="E857" s="70"/>
    </row>
    <row r="858" spans="5:5" ht="15.75">
      <c r="E858" s="70"/>
    </row>
    <row r="859" spans="5:5" ht="15.75">
      <c r="E859" s="70"/>
    </row>
    <row r="860" spans="5:5" ht="15.75">
      <c r="E860" s="70"/>
    </row>
    <row r="861" spans="5:5" ht="15.75">
      <c r="E861" s="70"/>
    </row>
    <row r="862" spans="5:5" ht="15.75">
      <c r="E862" s="70"/>
    </row>
    <row r="863" spans="5:5" ht="15.75">
      <c r="E863" s="70"/>
    </row>
    <row r="864" spans="5:5" ht="15.75">
      <c r="E864" s="70"/>
    </row>
    <row r="865" spans="5:5" ht="15.75">
      <c r="E865" s="70"/>
    </row>
    <row r="866" spans="5:5" ht="15.75">
      <c r="E866" s="70"/>
    </row>
    <row r="867" spans="5:5" ht="15.75">
      <c r="E867" s="70"/>
    </row>
    <row r="868" spans="5:5" ht="15.75">
      <c r="E868" s="70"/>
    </row>
    <row r="869" spans="5:5" ht="15.75">
      <c r="E869" s="70"/>
    </row>
    <row r="870" spans="5:5" ht="15.75">
      <c r="E870" s="70"/>
    </row>
    <row r="871" spans="5:5" ht="15.75">
      <c r="E871" s="70"/>
    </row>
    <row r="872" spans="5:5" ht="15.75">
      <c r="E872" s="70"/>
    </row>
    <row r="873" spans="5:5" ht="15.75">
      <c r="E873" s="70"/>
    </row>
    <row r="874" spans="5:5" ht="15.75">
      <c r="E874" s="70"/>
    </row>
    <row r="875" spans="5:5" ht="15.75">
      <c r="E875" s="70"/>
    </row>
    <row r="876" spans="5:5" ht="15.75">
      <c r="E876" s="70"/>
    </row>
    <row r="877" spans="5:5" ht="15.75">
      <c r="E877" s="70"/>
    </row>
    <row r="878" spans="5:5" ht="15.75">
      <c r="E878" s="70"/>
    </row>
    <row r="879" spans="5:5" ht="15.75">
      <c r="E879" s="70"/>
    </row>
    <row r="880" spans="5:5" ht="15.75">
      <c r="E880" s="70"/>
    </row>
    <row r="881" spans="5:5" ht="15.75">
      <c r="E881" s="70"/>
    </row>
    <row r="882" spans="5:5" ht="15.75">
      <c r="E882" s="70"/>
    </row>
    <row r="883" spans="5:5" ht="15.75">
      <c r="E883" s="70"/>
    </row>
    <row r="884" spans="5:5" ht="15.75">
      <c r="E884" s="70"/>
    </row>
    <row r="885" spans="5:5" ht="15.75">
      <c r="E885" s="70"/>
    </row>
    <row r="886" spans="5:5" ht="15.75">
      <c r="E886" s="70"/>
    </row>
    <row r="887" spans="5:5" ht="15.75">
      <c r="E887" s="70"/>
    </row>
    <row r="888" spans="5:5" ht="15.75">
      <c r="E888" s="70"/>
    </row>
    <row r="889" spans="5:5" ht="15.75">
      <c r="E889" s="70"/>
    </row>
    <row r="890" spans="5:5" ht="15.75">
      <c r="E890" s="70"/>
    </row>
    <row r="891" spans="5:5" ht="15.75">
      <c r="E891" s="70"/>
    </row>
    <row r="892" spans="5:5" ht="15.75">
      <c r="E892" s="70"/>
    </row>
    <row r="893" spans="5:5" ht="15.75">
      <c r="E893" s="70"/>
    </row>
    <row r="894" spans="5:5" ht="15.75">
      <c r="E894" s="70"/>
    </row>
    <row r="895" spans="5:5" ht="15.75">
      <c r="E895" s="70"/>
    </row>
    <row r="896" spans="5:5" ht="15.75">
      <c r="E896" s="70"/>
    </row>
    <row r="897" spans="5:5" ht="15.75">
      <c r="E897" s="70"/>
    </row>
    <row r="898" spans="5:5" ht="15.75">
      <c r="E898" s="70"/>
    </row>
    <row r="899" spans="5:5" ht="15.75">
      <c r="E899" s="70"/>
    </row>
    <row r="900" spans="5:5" ht="15.75">
      <c r="E900" s="70"/>
    </row>
    <row r="901" spans="5:5" ht="15.75">
      <c r="E901" s="70"/>
    </row>
    <row r="902" spans="5:5" ht="15.75">
      <c r="E902" s="70"/>
    </row>
    <row r="903" spans="5:5" ht="15.75">
      <c r="E903" s="70"/>
    </row>
    <row r="904" spans="5:5" ht="15.75">
      <c r="E904" s="70"/>
    </row>
    <row r="905" spans="5:5" ht="15.75">
      <c r="E905" s="70"/>
    </row>
    <row r="906" spans="5:5" ht="15.75">
      <c r="E906" s="70"/>
    </row>
    <row r="907" spans="5:5" ht="15.75">
      <c r="E907" s="70"/>
    </row>
    <row r="908" spans="5:5" ht="15.75">
      <c r="E908" s="70"/>
    </row>
    <row r="909" spans="5:5" ht="15.75">
      <c r="E909" s="70"/>
    </row>
    <row r="910" spans="5:5" ht="15.75">
      <c r="E910" s="70"/>
    </row>
    <row r="911" spans="5:5" ht="15.75">
      <c r="E911" s="70"/>
    </row>
    <row r="912" spans="5:5" ht="15.75">
      <c r="E912" s="70"/>
    </row>
    <row r="913" spans="5:5" ht="15.75">
      <c r="E913" s="70"/>
    </row>
    <row r="914" spans="5:5" ht="15.75">
      <c r="E914" s="70"/>
    </row>
    <row r="915" spans="5:5" ht="15.75">
      <c r="E915" s="70"/>
    </row>
    <row r="916" spans="5:5" ht="15.75">
      <c r="E916" s="70"/>
    </row>
    <row r="917" spans="5:5" ht="15.75">
      <c r="E917" s="70"/>
    </row>
    <row r="918" spans="5:5" ht="15.75">
      <c r="E918" s="70"/>
    </row>
    <row r="919" spans="5:5" ht="15.75">
      <c r="E919" s="70"/>
    </row>
    <row r="920" spans="5:5" ht="15.75">
      <c r="E920" s="70"/>
    </row>
    <row r="921" spans="5:5" ht="15.75">
      <c r="E921" s="70"/>
    </row>
    <row r="922" spans="5:5" ht="15.75">
      <c r="E922" s="70"/>
    </row>
    <row r="923" spans="5:5" ht="15.75">
      <c r="E923" s="70"/>
    </row>
    <row r="924" spans="5:5" ht="15.75">
      <c r="E924" s="70"/>
    </row>
    <row r="925" spans="5:5" ht="15.75">
      <c r="E925" s="70"/>
    </row>
    <row r="926" spans="5:5" ht="15.75">
      <c r="E926" s="70"/>
    </row>
    <row r="927" spans="5:5" ht="15.75">
      <c r="E927" s="70"/>
    </row>
    <row r="928" spans="5:5" ht="15.75">
      <c r="E928" s="70"/>
    </row>
    <row r="929" spans="5:5" ht="15.75">
      <c r="E929" s="70"/>
    </row>
    <row r="930" spans="5:5" ht="15.75">
      <c r="E930" s="70"/>
    </row>
    <row r="931" spans="5:5" ht="15.75">
      <c r="E931" s="70"/>
    </row>
    <row r="932" spans="5:5" ht="15.75">
      <c r="E932" s="70"/>
    </row>
    <row r="933" spans="5:5" ht="15.75">
      <c r="E933" s="70"/>
    </row>
    <row r="934" spans="5:5" ht="15.75">
      <c r="E934" s="70"/>
    </row>
    <row r="935" spans="5:5" ht="15.75">
      <c r="E935" s="71"/>
    </row>
    <row r="936" spans="5:5" ht="15.75">
      <c r="E936" s="71"/>
    </row>
    <row r="937" spans="5:5" ht="15.75">
      <c r="E937" s="71"/>
    </row>
    <row r="938" spans="5:5" ht="15.75">
      <c r="E938" s="71"/>
    </row>
    <row r="939" spans="5:5" ht="15.75">
      <c r="E939" s="71"/>
    </row>
    <row r="940" spans="5:5" ht="15.75">
      <c r="E940" s="71"/>
    </row>
    <row r="941" spans="5:5" ht="15.75">
      <c r="E941" s="71"/>
    </row>
    <row r="942" spans="5:5" ht="15.75">
      <c r="E942" s="71"/>
    </row>
    <row r="943" spans="5:5" ht="15.75">
      <c r="E943" s="71"/>
    </row>
    <row r="944" spans="5:5" ht="15.75">
      <c r="E944" s="71"/>
    </row>
    <row r="945" spans="5:5" ht="15.75">
      <c r="E945" s="71"/>
    </row>
    <row r="946" spans="5:5" ht="15.75">
      <c r="E946" s="71"/>
    </row>
    <row r="947" spans="5:5" ht="15.75">
      <c r="E947" s="71"/>
    </row>
    <row r="948" spans="5:5" ht="15.75">
      <c r="E948" s="71"/>
    </row>
    <row r="949" spans="5:5" ht="15.75">
      <c r="E949" s="71"/>
    </row>
    <row r="950" spans="5:5" ht="15.75">
      <c r="E950" s="71"/>
    </row>
    <row r="951" spans="5:5" ht="15.75">
      <c r="E951" s="71"/>
    </row>
    <row r="952" spans="5:5" ht="15.75">
      <c r="E952" s="71"/>
    </row>
    <row r="953" spans="5:5" ht="15.75">
      <c r="E953" s="71"/>
    </row>
    <row r="954" spans="5:5" ht="15.75">
      <c r="E954" s="71"/>
    </row>
    <row r="955" spans="5:5" ht="15.75">
      <c r="E955" s="71"/>
    </row>
    <row r="956" spans="5:5" ht="15.75">
      <c r="E956" s="71"/>
    </row>
    <row r="957" spans="5:5" ht="15.75">
      <c r="E957" s="71"/>
    </row>
    <row r="958" spans="5:5" ht="15.75">
      <c r="E958" s="71"/>
    </row>
    <row r="959" spans="5:5" ht="15.75">
      <c r="E959" s="71"/>
    </row>
    <row r="960" spans="5:5" ht="15.75">
      <c r="E960" s="71"/>
    </row>
    <row r="961" spans="5:5" ht="15.75">
      <c r="E961" s="71"/>
    </row>
    <row r="962" spans="5:5" ht="15.75">
      <c r="E962" s="71"/>
    </row>
    <row r="963" spans="5:5" ht="15.75">
      <c r="E963" s="71"/>
    </row>
    <row r="964" spans="5:5" ht="15.75">
      <c r="E964" s="71"/>
    </row>
    <row r="965" spans="5:5" ht="15.75">
      <c r="E965" s="71"/>
    </row>
    <row r="966" spans="5:5" ht="15.75">
      <c r="E966" s="71"/>
    </row>
    <row r="967" spans="5:5" ht="15.75">
      <c r="E967" s="71"/>
    </row>
    <row r="968" spans="5:5" ht="15.75">
      <c r="E968" s="71"/>
    </row>
    <row r="969" spans="5:5" ht="15.75">
      <c r="E969" s="71"/>
    </row>
    <row r="970" spans="5:5" ht="15.75">
      <c r="E970" s="71"/>
    </row>
    <row r="971" spans="5:5" ht="15.75">
      <c r="E971" s="71"/>
    </row>
    <row r="972" spans="5:5" ht="15.75">
      <c r="E972" s="71"/>
    </row>
    <row r="973" spans="5:5" ht="15.75">
      <c r="E973" s="71"/>
    </row>
    <row r="974" spans="5:5" ht="15.75">
      <c r="E974" s="71"/>
    </row>
    <row r="975" spans="5:5" ht="15.75">
      <c r="E975" s="71"/>
    </row>
    <row r="976" spans="5:5" ht="15.75">
      <c r="E976" s="71"/>
    </row>
    <row r="977" spans="5:5" ht="15.75">
      <c r="E977" s="71"/>
    </row>
    <row r="978" spans="5:5" ht="15.75">
      <c r="E978" s="71"/>
    </row>
    <row r="979" spans="5:5" ht="15.75">
      <c r="E979" s="71"/>
    </row>
    <row r="980" spans="5:5" ht="15.75">
      <c r="E980" s="71"/>
    </row>
    <row r="981" spans="5:5" ht="15.75">
      <c r="E981" s="71"/>
    </row>
    <row r="982" spans="5:5" ht="15.75">
      <c r="E982" s="71"/>
    </row>
    <row r="983" spans="5:5" ht="15.75">
      <c r="E983" s="71"/>
    </row>
    <row r="984" spans="5:5" ht="15.75">
      <c r="E984" s="71"/>
    </row>
    <row r="985" spans="5:5" ht="15.75">
      <c r="E985" s="71"/>
    </row>
    <row r="986" spans="5:5" ht="15.75">
      <c r="E986" s="71"/>
    </row>
    <row r="987" spans="5:5" ht="15.75">
      <c r="E987" s="71"/>
    </row>
    <row r="988" spans="5:5" ht="15.75">
      <c r="E988" s="71"/>
    </row>
    <row r="989" spans="5:5" ht="15.75">
      <c r="E989" s="71"/>
    </row>
    <row r="990" spans="5:5" ht="15.75">
      <c r="E990" s="71"/>
    </row>
    <row r="991" spans="5:5" ht="15.75">
      <c r="E991" s="71"/>
    </row>
    <row r="992" spans="5:5" ht="15.75">
      <c r="E992" s="71"/>
    </row>
    <row r="993" spans="5:5" ht="15.75">
      <c r="E993" s="71"/>
    </row>
    <row r="994" spans="5:5" ht="15.75">
      <c r="E994" s="71"/>
    </row>
    <row r="995" spans="5:5" ht="15.75">
      <c r="E995" s="71"/>
    </row>
    <row r="996" spans="5:5" ht="15.75">
      <c r="E996" s="71"/>
    </row>
    <row r="997" spans="5:5" ht="15.75">
      <c r="E997" s="71"/>
    </row>
    <row r="998" spans="5:5" ht="15.75">
      <c r="E998" s="71"/>
    </row>
    <row r="999" spans="5:5" ht="15.75">
      <c r="E999" s="71"/>
    </row>
    <row r="1000" spans="5:5" ht="15.75">
      <c r="E1000" s="71"/>
    </row>
    <row r="1001" spans="5:5" ht="15.75">
      <c r="E1001" s="71"/>
    </row>
    <row r="1002" spans="5:5" ht="15.75">
      <c r="E1002" s="71"/>
    </row>
    <row r="1003" spans="5:5" ht="15.75">
      <c r="E1003" s="71"/>
    </row>
    <row r="1004" spans="5:5" ht="15.75">
      <c r="E1004" s="71"/>
    </row>
    <row r="1005" spans="5:5" ht="15.75">
      <c r="E1005" s="71"/>
    </row>
    <row r="1006" spans="5:5" ht="15.75">
      <c r="E1006" s="71"/>
    </row>
    <row r="1007" spans="5:5" ht="15.75">
      <c r="E1007" s="71"/>
    </row>
    <row r="1008" spans="5:5" ht="15.75">
      <c r="E1008" s="71"/>
    </row>
    <row r="1009" spans="5:5" ht="15.75">
      <c r="E1009" s="71"/>
    </row>
    <row r="1010" spans="5:5" ht="15.75">
      <c r="E1010" s="71"/>
    </row>
    <row r="1011" spans="5:5" ht="15.75">
      <c r="E1011" s="71"/>
    </row>
    <row r="1012" spans="5:5" ht="15.75">
      <c r="E1012" s="71"/>
    </row>
    <row r="1013" spans="5:5" ht="15.75">
      <c r="E1013" s="71"/>
    </row>
    <row r="1014" spans="5:5" ht="15.75">
      <c r="E1014" s="71"/>
    </row>
    <row r="1015" spans="5:5" ht="15.75">
      <c r="E1015" s="71"/>
    </row>
    <row r="1016" spans="5:5" ht="15.75">
      <c r="E1016" s="71"/>
    </row>
    <row r="1017" spans="5:5" ht="15.75">
      <c r="E1017" s="71"/>
    </row>
    <row r="1018" spans="5:5" ht="15.75">
      <c r="E1018" s="71"/>
    </row>
    <row r="1019" spans="5:5" ht="15.75">
      <c r="E1019" s="71"/>
    </row>
    <row r="1020" spans="5:5" ht="15.75">
      <c r="E1020" s="71"/>
    </row>
    <row r="1021" spans="5:5" ht="15.75">
      <c r="E1021" s="71"/>
    </row>
    <row r="1022" spans="5:5" ht="15.75">
      <c r="E1022" s="71"/>
    </row>
    <row r="1023" spans="5:5" ht="15.75">
      <c r="E1023" s="71"/>
    </row>
    <row r="1024" spans="5:5" ht="15.75">
      <c r="E1024" s="71"/>
    </row>
    <row r="1025" spans="5:5" ht="15.75">
      <c r="E1025" s="71"/>
    </row>
    <row r="1026" spans="5:5" ht="15.75">
      <c r="E1026" s="71"/>
    </row>
    <row r="1027" spans="5:5" ht="15.75">
      <c r="E1027" s="71"/>
    </row>
    <row r="1028" spans="5:5" ht="15.75">
      <c r="E1028" s="71"/>
    </row>
    <row r="1029" spans="5:5" ht="15.75">
      <c r="E1029" s="71"/>
    </row>
    <row r="1030" spans="5:5" ht="15.75">
      <c r="E1030" s="71"/>
    </row>
    <row r="1031" spans="5:5" ht="15.75">
      <c r="E1031" s="71"/>
    </row>
    <row r="1032" spans="5:5" ht="15.75">
      <c r="E1032" s="71"/>
    </row>
    <row r="1033" spans="5:5" ht="15.75">
      <c r="E1033" s="71"/>
    </row>
    <row r="1034" spans="5:5" ht="15.75">
      <c r="E1034" s="71"/>
    </row>
    <row r="1035" spans="5:5" ht="15.75">
      <c r="E1035" s="71"/>
    </row>
    <row r="1036" spans="5:5" ht="15.75">
      <c r="E1036" s="71"/>
    </row>
    <row r="1037" spans="5:5" ht="15.75">
      <c r="E1037" s="71"/>
    </row>
    <row r="1038" spans="5:5" ht="15.75">
      <c r="E1038" s="71"/>
    </row>
    <row r="1039" spans="5:5" ht="15.75">
      <c r="E1039" s="71"/>
    </row>
    <row r="1040" spans="5:5" ht="15.75">
      <c r="E1040" s="71"/>
    </row>
    <row r="1041" spans="5:5" ht="15.75">
      <c r="E1041" s="71"/>
    </row>
    <row r="1042" spans="5:5" ht="15.75">
      <c r="E1042" s="71"/>
    </row>
    <row r="1043" spans="5:5" ht="15.75">
      <c r="E1043" s="71"/>
    </row>
    <row r="1044" spans="5:5" ht="15.75">
      <c r="E1044" s="71"/>
    </row>
    <row r="1045" spans="5:5" ht="15.75">
      <c r="E1045" s="71"/>
    </row>
    <row r="1046" spans="5:5" ht="15.75">
      <c r="E1046" s="71"/>
    </row>
    <row r="1047" spans="5:5" ht="15.75">
      <c r="E1047" s="71"/>
    </row>
    <row r="1048" spans="5:5" ht="15.75">
      <c r="E1048" s="71"/>
    </row>
    <row r="1049" spans="5:5" ht="15.75">
      <c r="E1049" s="71"/>
    </row>
    <row r="1050" spans="5:5" ht="15.75">
      <c r="E1050" s="71"/>
    </row>
    <row r="1051" spans="5:5" ht="15.75">
      <c r="E1051" s="71"/>
    </row>
    <row r="1052" spans="5:5" ht="15.75">
      <c r="E1052" s="71"/>
    </row>
    <row r="1053" spans="5:5" ht="15.75">
      <c r="E1053" s="71"/>
    </row>
    <row r="1054" spans="5:5" ht="15.75">
      <c r="E1054" s="71"/>
    </row>
    <row r="1055" spans="5:5" ht="15.75">
      <c r="E1055" s="71"/>
    </row>
    <row r="1056" spans="5:5" ht="15.75">
      <c r="E1056" s="71"/>
    </row>
    <row r="1057" spans="5:5" ht="15.75">
      <c r="E1057" s="71"/>
    </row>
    <row r="1058" spans="5:5" ht="15.75">
      <c r="E1058" s="71"/>
    </row>
    <row r="1059" spans="5:5" ht="15.75">
      <c r="E1059" s="71"/>
    </row>
    <row r="1060" spans="5:5" ht="15.75">
      <c r="E1060" s="71"/>
    </row>
    <row r="1061" spans="5:5" ht="15.75">
      <c r="E1061" s="71"/>
    </row>
    <row r="1062" spans="5:5" ht="15.75">
      <c r="E1062" s="71"/>
    </row>
    <row r="1063" spans="5:5" ht="15.75">
      <c r="E1063" s="71"/>
    </row>
    <row r="1064" spans="5:5" ht="15.75">
      <c r="E1064" s="71"/>
    </row>
    <row r="1065" spans="5:5" ht="15.75">
      <c r="E1065" s="71"/>
    </row>
    <row r="1066" spans="5:5" ht="15.75">
      <c r="E1066" s="71"/>
    </row>
    <row r="1067" spans="5:5" ht="15.75">
      <c r="E1067" s="71"/>
    </row>
    <row r="1068" spans="5:5" ht="15.75">
      <c r="E1068" s="71"/>
    </row>
    <row r="1069" spans="5:5" ht="15.75">
      <c r="E1069" s="71"/>
    </row>
    <row r="1070" spans="5:5" ht="15.75">
      <c r="E1070" s="71"/>
    </row>
    <row r="1071" spans="5:5" ht="15.75">
      <c r="E1071" s="71"/>
    </row>
    <row r="1072" spans="5:5" ht="15.75">
      <c r="E1072" s="71"/>
    </row>
    <row r="1073" spans="5:5" ht="15.75">
      <c r="E1073" s="71"/>
    </row>
    <row r="1074" spans="5:5" ht="15.75">
      <c r="E1074" s="71"/>
    </row>
    <row r="1075" spans="5:5" ht="15.75">
      <c r="E1075" s="71"/>
    </row>
    <row r="1076" spans="5:5" ht="15.75">
      <c r="E1076" s="71"/>
    </row>
    <row r="1077" spans="5:5" ht="15.75">
      <c r="E1077" s="71"/>
    </row>
    <row r="1078" spans="5:5" ht="15.75">
      <c r="E1078" s="71"/>
    </row>
    <row r="1079" spans="5:5" ht="15.75">
      <c r="E1079" s="71"/>
    </row>
    <row r="1080" spans="5:5" ht="15.75">
      <c r="E1080" s="71"/>
    </row>
    <row r="1081" spans="5:5" ht="15.75">
      <c r="E1081" s="71"/>
    </row>
    <row r="1082" spans="5:5" ht="15.75">
      <c r="E1082" s="71"/>
    </row>
    <row r="1083" spans="5:5" ht="15.75">
      <c r="E1083" s="71"/>
    </row>
    <row r="1084" spans="5:5" ht="15.75">
      <c r="E1084" s="71"/>
    </row>
    <row r="1085" spans="5:5" ht="15.75">
      <c r="E1085" s="71"/>
    </row>
    <row r="1086" spans="5:5" ht="15.75">
      <c r="E1086" s="71"/>
    </row>
    <row r="1087" spans="5:5" ht="15.75">
      <c r="E1087" s="71"/>
    </row>
    <row r="1088" spans="5:5" ht="15.75">
      <c r="E1088" s="71"/>
    </row>
    <row r="1089" spans="5:5" ht="15.75">
      <c r="E1089" s="71"/>
    </row>
    <row r="1090" spans="5:5" ht="15.75">
      <c r="E1090" s="71"/>
    </row>
    <row r="1091" spans="5:5" ht="15.75">
      <c r="E1091" s="71"/>
    </row>
    <row r="1092" spans="5:5" ht="15.75">
      <c r="E1092" s="71"/>
    </row>
    <row r="1093" spans="5:5" ht="15.75">
      <c r="E1093" s="71"/>
    </row>
    <row r="1094" spans="5:5" ht="15.75">
      <c r="E1094" s="71"/>
    </row>
    <row r="1095" spans="5:5" ht="15.75">
      <c r="E1095" s="71"/>
    </row>
    <row r="1096" spans="5:5" ht="15.75">
      <c r="E1096" s="71"/>
    </row>
    <row r="1097" spans="5:5" ht="15.75">
      <c r="E1097" s="71"/>
    </row>
    <row r="1098" spans="5:5" ht="15.75">
      <c r="E1098" s="71"/>
    </row>
    <row r="1099" spans="5:5" ht="15.75">
      <c r="E1099" s="71"/>
    </row>
    <row r="1100" spans="5:5" ht="15.75">
      <c r="E1100" s="71"/>
    </row>
    <row r="1101" spans="5:5" ht="15.75">
      <c r="E1101" s="71"/>
    </row>
    <row r="1102" spans="5:5" ht="15.75">
      <c r="E1102" s="71"/>
    </row>
    <row r="1103" spans="5:5" ht="15.75">
      <c r="E1103" s="71"/>
    </row>
    <row r="1104" spans="5:5" ht="15.75">
      <c r="E1104" s="71"/>
    </row>
    <row r="1105" spans="5:5" ht="15.75">
      <c r="E1105" s="71"/>
    </row>
    <row r="1106" spans="5:5" ht="15.75">
      <c r="E1106" s="71"/>
    </row>
    <row r="1107" spans="5:5" ht="15.75">
      <c r="E1107" s="71"/>
    </row>
    <row r="1108" spans="5:5" ht="15.75">
      <c r="E1108" s="71"/>
    </row>
    <row r="1109" spans="5:5" ht="15.75">
      <c r="E1109" s="71"/>
    </row>
    <row r="1110" spans="5:5" ht="15.75">
      <c r="E1110" s="71"/>
    </row>
    <row r="1111" spans="5:5" ht="15.75">
      <c r="E1111" s="71"/>
    </row>
    <row r="1112" spans="5:5" ht="15.75">
      <c r="E1112" s="71"/>
    </row>
    <row r="1113" spans="5:5" ht="15.75">
      <c r="E1113" s="71"/>
    </row>
    <row r="1114" spans="5:5" ht="15.75">
      <c r="E1114" s="71"/>
    </row>
    <row r="1115" spans="5:5" ht="15.75">
      <c r="E1115" s="71"/>
    </row>
    <row r="1116" spans="5:5" ht="15.75">
      <c r="E1116" s="71"/>
    </row>
    <row r="1117" spans="5:5" ht="15.75">
      <c r="E1117" s="71"/>
    </row>
    <row r="1118" spans="5:5" ht="15.75">
      <c r="E1118" s="71"/>
    </row>
    <row r="1119" spans="5:5" ht="15.75">
      <c r="E1119" s="71"/>
    </row>
    <row r="1120" spans="5:5" ht="15.75">
      <c r="E1120" s="71"/>
    </row>
    <row r="1121" spans="5:5" ht="15.75">
      <c r="E1121" s="71"/>
    </row>
    <row r="1122" spans="5:5" ht="15.75">
      <c r="E1122" s="71"/>
    </row>
    <row r="1123" spans="5:5" ht="15.75">
      <c r="E1123" s="71"/>
    </row>
    <row r="1124" spans="5:5" ht="15.75">
      <c r="E1124" s="71"/>
    </row>
    <row r="1125" spans="5:5" ht="15.75">
      <c r="E1125" s="71"/>
    </row>
    <row r="1126" spans="5:5" ht="15.75">
      <c r="E1126" s="71"/>
    </row>
    <row r="1127" spans="5:5" ht="15.75">
      <c r="E1127" s="71"/>
    </row>
    <row r="1128" spans="5:5" ht="15.75">
      <c r="E1128" s="71"/>
    </row>
    <row r="1129" spans="5:5" ht="15.75">
      <c r="E1129" s="71"/>
    </row>
    <row r="1130" spans="5:5" ht="15.75">
      <c r="E1130" s="71"/>
    </row>
    <row r="1131" spans="5:5" ht="15.75">
      <c r="E1131" s="71"/>
    </row>
    <row r="1132" spans="5:5" ht="15.75">
      <c r="E1132" s="71"/>
    </row>
    <row r="1133" spans="5:5" ht="15.75">
      <c r="E1133" s="71"/>
    </row>
    <row r="1134" spans="5:5" ht="15.75">
      <c r="E1134" s="71"/>
    </row>
    <row r="1135" spans="5:5" ht="15.75">
      <c r="E1135" s="71"/>
    </row>
    <row r="1136" spans="5:5" ht="15.75">
      <c r="E1136" s="71"/>
    </row>
    <row r="1137" spans="5:5" ht="15.75">
      <c r="E1137" s="71"/>
    </row>
    <row r="1138" spans="5:5" ht="15.75">
      <c r="E1138" s="71"/>
    </row>
    <row r="1139" spans="5:5" ht="15.75">
      <c r="E1139" s="71"/>
    </row>
    <row r="1140" spans="5:5" ht="15.75">
      <c r="E1140" s="71"/>
    </row>
    <row r="1141" spans="5:5" ht="15.75">
      <c r="E1141" s="71"/>
    </row>
    <row r="1142" spans="5:5" ht="15.75">
      <c r="E1142" s="71"/>
    </row>
    <row r="1143" spans="5:5" ht="15.75">
      <c r="E1143" s="71"/>
    </row>
    <row r="1144" spans="5:5" ht="15.75">
      <c r="E1144" s="71"/>
    </row>
    <row r="1145" spans="5:5" ht="15.75">
      <c r="E1145" s="71"/>
    </row>
    <row r="1146" spans="5:5" ht="15.75">
      <c r="E1146" s="71"/>
    </row>
    <row r="1147" spans="5:5" ht="15.75">
      <c r="E1147" s="71"/>
    </row>
    <row r="1148" spans="5:5" ht="15.75">
      <c r="E1148" s="71"/>
    </row>
    <row r="1149" spans="5:5" ht="15.75">
      <c r="E1149" s="71"/>
    </row>
    <row r="1150" spans="5:5" ht="15.75">
      <c r="E1150" s="71"/>
    </row>
    <row r="1151" spans="5:5" ht="15.75">
      <c r="E1151" s="71"/>
    </row>
    <row r="1152" spans="5:5" ht="15.75">
      <c r="E1152" s="71"/>
    </row>
    <row r="1153" spans="5:5" ht="15.75">
      <c r="E1153" s="71"/>
    </row>
    <row r="1154" spans="5:5" ht="15.75">
      <c r="E1154" s="71"/>
    </row>
    <row r="1155" spans="5:5" ht="15.75">
      <c r="E1155" s="71"/>
    </row>
    <row r="1156" spans="5:5" ht="15.75">
      <c r="E1156" s="71"/>
    </row>
    <row r="1157" spans="5:5" ht="15.75">
      <c r="E1157" s="71"/>
    </row>
    <row r="1158" spans="5:5" ht="15.75">
      <c r="E1158" s="71"/>
    </row>
    <row r="1159" spans="5:5" ht="15.75">
      <c r="E1159" s="71"/>
    </row>
    <row r="1160" spans="5:5" ht="15.75">
      <c r="E1160" s="71"/>
    </row>
    <row r="1161" spans="5:5" ht="15.75">
      <c r="E1161" s="71"/>
    </row>
    <row r="1162" spans="5:5" ht="15.75">
      <c r="E1162" s="71"/>
    </row>
    <row r="1163" spans="5:5" ht="15.75">
      <c r="E1163" s="71"/>
    </row>
    <row r="1164" spans="5:5" ht="15.75">
      <c r="E1164" s="71"/>
    </row>
    <row r="1165" spans="5:5" ht="15.75">
      <c r="E1165" s="71"/>
    </row>
    <row r="1166" spans="5:5" ht="15.75">
      <c r="E1166" s="71"/>
    </row>
    <row r="1167" spans="5:5" ht="15.75">
      <c r="E1167" s="71"/>
    </row>
    <row r="1168" spans="5:5" ht="15.75">
      <c r="E1168" s="71"/>
    </row>
    <row r="1169" spans="5:5" ht="15.75">
      <c r="E1169" s="71"/>
    </row>
    <row r="1170" spans="5:5" ht="15.75">
      <c r="E1170" s="71"/>
    </row>
    <row r="1171" spans="5:5" ht="15.75">
      <c r="E1171" s="71"/>
    </row>
    <row r="1172" spans="5:5" ht="15.75">
      <c r="E1172" s="71"/>
    </row>
    <row r="1173" spans="5:5" ht="15.75">
      <c r="E1173" s="71"/>
    </row>
    <row r="1174" spans="5:5" ht="15.75">
      <c r="E1174" s="71"/>
    </row>
    <row r="1175" spans="5:5" ht="15.75">
      <c r="E1175" s="71"/>
    </row>
    <row r="1176" spans="5:5" ht="15.75">
      <c r="E1176" s="71"/>
    </row>
    <row r="1177" spans="5:5" ht="15.75">
      <c r="E1177" s="71"/>
    </row>
    <row r="1178" spans="5:5" ht="15.75">
      <c r="E1178" s="71"/>
    </row>
    <row r="1179" spans="5:5" ht="15.75">
      <c r="E1179" s="71"/>
    </row>
    <row r="1180" spans="5:5" ht="15.75">
      <c r="E1180" s="71"/>
    </row>
    <row r="1181" spans="5:5" ht="15.75">
      <c r="E1181" s="71"/>
    </row>
    <row r="1182" spans="5:5" ht="15.75">
      <c r="E1182" s="71"/>
    </row>
    <row r="1183" spans="5:5" ht="15.75">
      <c r="E1183" s="71"/>
    </row>
    <row r="1184" spans="5:5" ht="15.75">
      <c r="E1184" s="71"/>
    </row>
    <row r="1185" spans="5:5" ht="15.75">
      <c r="E1185" s="71"/>
    </row>
    <row r="1186" spans="5:5" ht="15.75">
      <c r="E1186" s="71"/>
    </row>
    <row r="1187" spans="5:5" ht="15.75">
      <c r="E1187" s="71"/>
    </row>
    <row r="1188" spans="5:5" ht="15.75">
      <c r="E1188" s="71"/>
    </row>
    <row r="1189" spans="5:5" ht="15.75">
      <c r="E1189" s="71"/>
    </row>
    <row r="1190" spans="5:5" ht="15.75">
      <c r="E1190" s="71"/>
    </row>
    <row r="1191" spans="5:5" ht="15.75">
      <c r="E1191" s="71"/>
    </row>
    <row r="1192" spans="5:5" ht="15.75">
      <c r="E1192" s="71"/>
    </row>
    <row r="1193" spans="5:5" ht="15.75">
      <c r="E1193" s="71"/>
    </row>
    <row r="1194" spans="5:5" ht="15.75">
      <c r="E1194" s="71"/>
    </row>
    <row r="1195" spans="5:5" ht="15.75">
      <c r="E1195" s="71"/>
    </row>
    <row r="1196" spans="5:5" ht="15.75">
      <c r="E1196" s="71"/>
    </row>
    <row r="1197" spans="5:5" ht="15.75">
      <c r="E1197" s="71"/>
    </row>
    <row r="1198" spans="5:5" ht="15.75">
      <c r="E1198" s="71"/>
    </row>
    <row r="1199" spans="5:5" ht="15.75">
      <c r="E1199" s="71"/>
    </row>
    <row r="1200" spans="5:5" ht="15.75">
      <c r="E1200" s="71"/>
    </row>
    <row r="1201" spans="5:5" ht="15.75">
      <c r="E1201" s="71"/>
    </row>
    <row r="1202" spans="5:5" ht="15.75">
      <c r="E1202" s="71"/>
    </row>
    <row r="1203" spans="5:5" ht="15.75">
      <c r="E1203" s="71"/>
    </row>
    <row r="1204" spans="5:5" ht="15.75">
      <c r="E1204" s="71"/>
    </row>
    <row r="1205" spans="5:5" ht="15.75">
      <c r="E1205" s="71"/>
    </row>
    <row r="1206" spans="5:5" ht="15.75">
      <c r="E1206" s="71"/>
    </row>
    <row r="1207" spans="5:5" ht="15.75">
      <c r="E1207" s="71"/>
    </row>
    <row r="1208" spans="5:5" ht="15.75">
      <c r="E1208" s="71"/>
    </row>
    <row r="1209" spans="5:5" ht="15.75">
      <c r="E1209" s="71"/>
    </row>
    <row r="1210" spans="5:5" ht="15.75">
      <c r="E1210" s="71"/>
    </row>
    <row r="1211" spans="5:5" ht="15.75">
      <c r="E1211" s="71"/>
    </row>
    <row r="1212" spans="5:5" ht="15.75">
      <c r="E1212" s="71"/>
    </row>
    <row r="1213" spans="5:5" ht="15.75">
      <c r="E1213" s="71"/>
    </row>
    <row r="1214" spans="5:5" ht="15.75">
      <c r="E1214" s="71"/>
    </row>
    <row r="1215" spans="5:5" ht="15.75">
      <c r="E1215" s="71"/>
    </row>
    <row r="1216" spans="5:5" ht="15.75">
      <c r="E1216" s="71"/>
    </row>
    <row r="1217" spans="5:5" ht="15.75">
      <c r="E1217" s="71"/>
    </row>
    <row r="1218" spans="5:5" ht="15.75">
      <c r="E1218" s="71"/>
    </row>
    <row r="1219" spans="5:5" ht="15.75">
      <c r="E1219" s="71"/>
    </row>
    <row r="1220" spans="5:5" ht="15.75">
      <c r="E1220" s="71"/>
    </row>
    <row r="1221" spans="5:5" ht="15.75">
      <c r="E1221" s="71"/>
    </row>
    <row r="1222" spans="5:5" ht="15.75">
      <c r="E1222" s="71"/>
    </row>
    <row r="1223" spans="5:5" ht="15.75">
      <c r="E1223" s="71"/>
    </row>
    <row r="1224" spans="5:5" ht="15.75">
      <c r="E1224" s="71"/>
    </row>
    <row r="1225" spans="5:5" ht="15.75">
      <c r="E1225" s="71"/>
    </row>
    <row r="1226" spans="5:5" ht="15.75">
      <c r="E1226" s="71"/>
    </row>
    <row r="1227" spans="5:5" ht="15.75">
      <c r="E1227" s="71"/>
    </row>
    <row r="1228" spans="5:5" ht="15.75">
      <c r="E1228" s="71"/>
    </row>
    <row r="1229" spans="5:5" ht="15.75">
      <c r="E1229" s="71"/>
    </row>
    <row r="1230" spans="5:5" ht="15.75">
      <c r="E1230" s="71"/>
    </row>
    <row r="1231" spans="5:5" ht="15.75">
      <c r="E1231" s="71"/>
    </row>
    <row r="1232" spans="5:5" ht="15.75">
      <c r="E1232" s="71"/>
    </row>
    <row r="1233" spans="5:5" ht="15.75">
      <c r="E1233" s="71"/>
    </row>
    <row r="1234" spans="5:5" ht="15.75">
      <c r="E1234" s="71"/>
    </row>
    <row r="1235" spans="5:5" ht="15.75">
      <c r="E1235" s="71"/>
    </row>
    <row r="1236" spans="5:5" ht="15.75">
      <c r="E1236" s="71"/>
    </row>
    <row r="1237" spans="5:5" ht="15.75">
      <c r="E1237" s="71"/>
    </row>
    <row r="1238" spans="5:5" ht="15.75">
      <c r="E1238" s="71"/>
    </row>
    <row r="1239" spans="5:5" ht="15.75">
      <c r="E1239" s="71"/>
    </row>
    <row r="1240" spans="5:5" ht="15.75">
      <c r="E1240" s="71"/>
    </row>
    <row r="1241" spans="5:5" ht="15.75">
      <c r="E1241" s="71"/>
    </row>
    <row r="1242" spans="5:5" ht="15.75">
      <c r="E1242" s="71"/>
    </row>
    <row r="1243" spans="5:5" ht="15.75">
      <c r="E1243" s="71"/>
    </row>
    <row r="1244" spans="5:5" ht="15.75">
      <c r="E1244" s="71"/>
    </row>
    <row r="1245" spans="5:5" ht="15.75">
      <c r="E1245" s="71"/>
    </row>
    <row r="1246" spans="5:5" ht="15.75">
      <c r="E1246" s="71"/>
    </row>
    <row r="1247" spans="5:5" ht="15.75">
      <c r="E1247" s="71"/>
    </row>
    <row r="1248" spans="5:5" ht="15.75">
      <c r="E1248" s="71"/>
    </row>
    <row r="1249" spans="5:5" ht="15.75">
      <c r="E1249" s="71"/>
    </row>
    <row r="1250" spans="5:5" ht="15.75">
      <c r="E1250" s="71"/>
    </row>
    <row r="1251" spans="5:5" ht="15.75">
      <c r="E1251" s="71"/>
    </row>
    <row r="1252" spans="5:5" ht="15.75">
      <c r="E1252" s="71"/>
    </row>
    <row r="1253" spans="5:5" ht="15.75">
      <c r="E1253" s="71"/>
    </row>
    <row r="1254" spans="5:5" ht="15.75">
      <c r="E1254" s="71"/>
    </row>
    <row r="1255" spans="5:5" ht="15.75">
      <c r="E1255" s="71"/>
    </row>
    <row r="1256" spans="5:5" ht="15.75">
      <c r="E1256" s="71"/>
    </row>
    <row r="1257" spans="5:5" ht="15.75">
      <c r="E1257" s="71"/>
    </row>
    <row r="1258" spans="5:5" ht="15.75">
      <c r="E1258" s="71"/>
    </row>
    <row r="1259" spans="5:5" ht="15.75">
      <c r="E1259" s="71"/>
    </row>
    <row r="1260" spans="5:5" ht="15.75">
      <c r="E1260" s="71"/>
    </row>
    <row r="1261" spans="5:5" ht="15.75">
      <c r="E1261" s="71"/>
    </row>
    <row r="1262" spans="5:5" ht="15.75">
      <c r="E1262" s="71"/>
    </row>
    <row r="1263" spans="5:5" ht="15.75">
      <c r="E1263" s="71"/>
    </row>
    <row r="1264" spans="5:5" ht="15.75">
      <c r="E1264" s="71"/>
    </row>
    <row r="1265" spans="5:5" ht="15.75">
      <c r="E1265" s="71"/>
    </row>
    <row r="1266" spans="5:5" ht="15.75">
      <c r="E1266" s="71"/>
    </row>
    <row r="1267" spans="5:5" ht="15.75">
      <c r="E1267" s="71"/>
    </row>
    <row r="1268" spans="5:5" ht="15.75">
      <c r="E1268" s="71"/>
    </row>
    <row r="1269" spans="5:5" ht="15.75">
      <c r="E1269" s="71"/>
    </row>
    <row r="1270" spans="5:5" ht="15.75">
      <c r="E1270" s="71"/>
    </row>
    <row r="1271" spans="5:5" ht="15.75">
      <c r="E1271" s="71"/>
    </row>
    <row r="1272" spans="5:5" ht="15.75">
      <c r="E1272" s="71"/>
    </row>
    <row r="1273" spans="5:5" ht="15.75">
      <c r="E1273" s="71"/>
    </row>
    <row r="1274" spans="5:5" ht="15.75">
      <c r="E1274" s="71"/>
    </row>
    <row r="1275" spans="5:5" ht="15.75">
      <c r="E1275" s="71"/>
    </row>
    <row r="1276" spans="5:5" ht="15.75">
      <c r="E1276" s="71"/>
    </row>
    <row r="1277" spans="5:5" ht="15.75">
      <c r="E1277" s="71"/>
    </row>
    <row r="1278" spans="5:5" ht="15.75">
      <c r="E1278" s="71"/>
    </row>
    <row r="1279" spans="5:5" ht="15.75">
      <c r="E1279" s="71"/>
    </row>
    <row r="1280" spans="5:5" ht="15.75">
      <c r="E1280" s="71"/>
    </row>
    <row r="1281" spans="5:5" ht="15.75">
      <c r="E1281" s="71"/>
    </row>
    <row r="1282" spans="5:5" ht="15.75">
      <c r="E1282" s="71"/>
    </row>
    <row r="1283" spans="5:5" ht="15.75">
      <c r="E1283" s="71"/>
    </row>
    <row r="1284" spans="5:5" ht="15.75">
      <c r="E1284" s="71"/>
    </row>
    <row r="1285" spans="5:5" ht="15.75">
      <c r="E1285" s="71"/>
    </row>
    <row r="1286" spans="5:5" ht="15.75">
      <c r="E1286" s="71"/>
    </row>
    <row r="1287" spans="5:5" ht="15.75">
      <c r="E1287" s="71"/>
    </row>
    <row r="1288" spans="5:5" ht="15.75">
      <c r="E1288" s="71"/>
    </row>
    <row r="1289" spans="5:5" ht="15.75">
      <c r="E1289" s="71"/>
    </row>
    <row r="1290" spans="5:5" ht="15.75">
      <c r="E1290" s="71"/>
    </row>
    <row r="1291" spans="5:5" ht="15.75">
      <c r="E1291" s="71"/>
    </row>
    <row r="1292" spans="5:5" ht="15.75">
      <c r="E1292" s="71"/>
    </row>
    <row r="1293" spans="5:5" ht="15.75">
      <c r="E1293" s="71"/>
    </row>
    <row r="1294" spans="5:5" ht="15.75">
      <c r="E1294" s="71"/>
    </row>
    <row r="1295" spans="5:5" ht="15.75">
      <c r="E1295" s="71"/>
    </row>
    <row r="1296" spans="5:5" ht="15.75">
      <c r="E1296" s="71"/>
    </row>
    <row r="1297" spans="5:5" ht="15.75">
      <c r="E1297" s="71"/>
    </row>
    <row r="1298" spans="5:5" ht="15.75">
      <c r="E1298" s="71"/>
    </row>
    <row r="1299" spans="5:5" ht="15.75">
      <c r="E1299" s="71"/>
    </row>
    <row r="1300" spans="5:5" ht="15.75">
      <c r="E1300" s="71"/>
    </row>
    <row r="1301" spans="5:5" ht="15.75">
      <c r="E1301" s="71"/>
    </row>
    <row r="1302" spans="5:5" ht="15.75">
      <c r="E1302" s="71"/>
    </row>
    <row r="1303" spans="5:5" ht="15.75">
      <c r="E1303" s="71"/>
    </row>
    <row r="1304" spans="5:5" ht="15.75">
      <c r="E1304" s="71"/>
    </row>
    <row r="1305" spans="5:5" ht="15.75">
      <c r="E1305" s="71"/>
    </row>
    <row r="1306" spans="5:5" ht="15.75">
      <c r="E1306" s="71"/>
    </row>
    <row r="1307" spans="5:5" ht="15.75">
      <c r="E1307" s="71"/>
    </row>
    <row r="1308" spans="5:5" ht="15.75">
      <c r="E1308" s="71"/>
    </row>
    <row r="1309" spans="5:5" ht="15.75">
      <c r="E1309" s="71"/>
    </row>
    <row r="1310" spans="5:5" ht="15.75">
      <c r="E1310" s="71"/>
    </row>
    <row r="1311" spans="5:5" ht="15.75">
      <c r="E1311" s="71"/>
    </row>
    <row r="1312" spans="5:5" ht="15.75">
      <c r="E1312" s="71"/>
    </row>
    <row r="1313" spans="5:5" ht="15.75">
      <c r="E1313" s="71"/>
    </row>
    <row r="1314" spans="5:5" ht="15.75">
      <c r="E1314" s="71"/>
    </row>
    <row r="1315" spans="5:5" ht="15.75">
      <c r="E1315" s="71"/>
    </row>
    <row r="1316" spans="5:5" ht="15.75">
      <c r="E1316" s="71"/>
    </row>
    <row r="1317" spans="5:5" ht="15.75">
      <c r="E1317" s="71"/>
    </row>
    <row r="1318" spans="5:5" ht="15.75">
      <c r="E1318" s="71"/>
    </row>
    <row r="1319" spans="5:5" ht="15.75">
      <c r="E1319" s="71"/>
    </row>
    <row r="1320" spans="5:5" ht="15.75">
      <c r="E1320" s="71"/>
    </row>
    <row r="1321" spans="5:5" ht="15.75">
      <c r="E1321" s="71"/>
    </row>
    <row r="1322" spans="5:5" ht="15.75">
      <c r="E1322" s="71"/>
    </row>
    <row r="1323" spans="5:5" ht="15.75">
      <c r="E1323" s="71"/>
    </row>
    <row r="1324" spans="5:5" ht="15.75">
      <c r="E1324" s="71"/>
    </row>
    <row r="1325" spans="5:5" ht="15.75">
      <c r="E1325" s="71"/>
    </row>
    <row r="1326" spans="5:5" ht="15.75">
      <c r="E1326" s="71"/>
    </row>
    <row r="1327" spans="5:5" ht="15.75">
      <c r="E1327" s="71"/>
    </row>
    <row r="1328" spans="5:5" ht="15.75">
      <c r="E1328" s="71"/>
    </row>
    <row r="1329" spans="5:5" ht="15.75">
      <c r="E1329" s="71"/>
    </row>
    <row r="1330" spans="5:5" ht="15.75">
      <c r="E1330" s="71"/>
    </row>
    <row r="1331" spans="5:5" ht="15.75">
      <c r="E1331" s="71"/>
    </row>
    <row r="1332" spans="5:5" ht="15.75">
      <c r="E1332" s="71"/>
    </row>
    <row r="1333" spans="5:5" ht="15.75">
      <c r="E1333" s="71"/>
    </row>
    <row r="1334" spans="5:5" ht="15.75">
      <c r="E1334" s="71"/>
    </row>
    <row r="1335" spans="5:5" ht="15.75">
      <c r="E1335" s="71"/>
    </row>
    <row r="1336" spans="5:5" ht="15.75">
      <c r="E1336" s="71"/>
    </row>
    <row r="1337" spans="5:5" ht="15.75">
      <c r="E1337" s="71"/>
    </row>
    <row r="1338" spans="5:5" ht="15.75">
      <c r="E1338" s="71"/>
    </row>
    <row r="1339" spans="5:5" ht="15.75">
      <c r="E1339" s="71"/>
    </row>
    <row r="1340" spans="5:5" ht="15.75">
      <c r="E1340" s="71"/>
    </row>
    <row r="1341" spans="5:5" ht="15.75">
      <c r="E1341" s="71"/>
    </row>
    <row r="1342" spans="5:5" ht="15.75">
      <c r="E1342" s="71"/>
    </row>
    <row r="1343" spans="5:5" ht="15.75">
      <c r="E1343" s="71"/>
    </row>
    <row r="1344" spans="5:5" ht="15.75">
      <c r="E1344" s="71"/>
    </row>
    <row r="1345" spans="5:5" ht="15.75">
      <c r="E1345" s="71"/>
    </row>
    <row r="1346" spans="5:5" ht="15.75">
      <c r="E1346" s="71"/>
    </row>
    <row r="1347" spans="5:5" ht="15.75">
      <c r="E1347" s="71"/>
    </row>
    <row r="1348" spans="5:5" ht="15.75">
      <c r="E1348" s="71"/>
    </row>
    <row r="1349" spans="5:5" ht="15.75">
      <c r="E1349" s="71"/>
    </row>
    <row r="1350" spans="5:5" ht="15.75">
      <c r="E1350" s="71"/>
    </row>
    <row r="1351" spans="5:5" ht="15.75">
      <c r="E1351" s="71"/>
    </row>
    <row r="1352" spans="5:5" ht="15.75">
      <c r="E1352" s="71"/>
    </row>
    <row r="1353" spans="5:5" ht="15.75">
      <c r="E1353" s="71"/>
    </row>
    <row r="1354" spans="5:5" ht="15.75">
      <c r="E1354" s="71"/>
    </row>
    <row r="1355" spans="5:5" ht="15.75">
      <c r="E1355" s="71"/>
    </row>
    <row r="1356" spans="5:5" ht="15.75">
      <c r="E1356" s="71"/>
    </row>
    <row r="1357" spans="5:5" ht="15.75">
      <c r="E1357" s="71"/>
    </row>
    <row r="1358" spans="5:5" ht="15.75">
      <c r="E1358" s="71"/>
    </row>
    <row r="1359" spans="5:5" ht="15.75">
      <c r="E1359" s="71"/>
    </row>
    <row r="1360" spans="5:5" ht="15.75">
      <c r="E1360" s="71"/>
    </row>
    <row r="1361" spans="5:5" ht="15.75">
      <c r="E1361" s="71"/>
    </row>
    <row r="1362" spans="5:5" ht="15.75">
      <c r="E1362" s="71"/>
    </row>
    <row r="1363" spans="5:5" ht="15.75">
      <c r="E1363" s="71"/>
    </row>
    <row r="1364" spans="5:5" ht="15.75">
      <c r="E1364" s="71"/>
    </row>
    <row r="1365" spans="5:5" ht="15.75">
      <c r="E1365" s="71"/>
    </row>
    <row r="1366" spans="5:5" ht="15.75">
      <c r="E1366" s="71"/>
    </row>
    <row r="1367" spans="5:5" ht="15.75">
      <c r="E1367" s="71"/>
    </row>
    <row r="1368" spans="5:5" ht="15.75">
      <c r="E1368" s="71"/>
    </row>
    <row r="1369" spans="5:5" ht="15.75">
      <c r="E1369" s="71"/>
    </row>
    <row r="1370" spans="5:5" ht="15.75">
      <c r="E1370" s="71"/>
    </row>
    <row r="1371" spans="5:5" ht="15.75">
      <c r="E1371" s="71"/>
    </row>
    <row r="1372" spans="5:5" ht="15.75">
      <c r="E1372" s="71"/>
    </row>
    <row r="1373" spans="5:5" ht="15.75">
      <c r="E1373" s="71"/>
    </row>
    <row r="1374" spans="5:5" ht="15.75">
      <c r="E1374" s="71"/>
    </row>
    <row r="1375" spans="5:5" ht="15.75">
      <c r="E1375" s="71"/>
    </row>
    <row r="1376" spans="5:5" ht="15.75">
      <c r="E1376" s="71"/>
    </row>
    <row r="1377" spans="5:5" ht="15.75">
      <c r="E1377" s="71"/>
    </row>
    <row r="1378" spans="5:5" ht="15.75">
      <c r="E1378" s="71"/>
    </row>
    <row r="1379" spans="5:5" ht="15.75">
      <c r="E1379" s="71"/>
    </row>
    <row r="1380" spans="5:5" ht="15.75">
      <c r="E1380" s="71"/>
    </row>
    <row r="1381" spans="5:5" ht="15.75">
      <c r="E1381" s="71"/>
    </row>
    <row r="1382" spans="5:5" ht="15.75">
      <c r="E1382" s="71"/>
    </row>
    <row r="1383" spans="5:5" ht="15.75">
      <c r="E1383" s="71"/>
    </row>
    <row r="1384" spans="5:5" ht="15.75">
      <c r="E1384" s="71"/>
    </row>
    <row r="1385" spans="5:5" ht="15.75">
      <c r="E1385" s="71"/>
    </row>
    <row r="1386" spans="5:5" ht="15.75">
      <c r="E1386" s="71"/>
    </row>
    <row r="1387" spans="5:5" ht="15.75">
      <c r="E1387" s="71"/>
    </row>
    <row r="1388" spans="5:5" ht="15.75">
      <c r="E1388" s="71"/>
    </row>
    <row r="1389" spans="5:5" ht="15.75">
      <c r="E1389" s="71"/>
    </row>
    <row r="1390" spans="5:5" ht="15.75">
      <c r="E1390" s="71"/>
    </row>
    <row r="1391" spans="5:5" ht="15.75">
      <c r="E1391" s="71"/>
    </row>
    <row r="1392" spans="5:5" ht="15.75">
      <c r="E1392" s="71"/>
    </row>
    <row r="1393" spans="5:5" ht="15.75">
      <c r="E1393" s="71"/>
    </row>
    <row r="1394" spans="5:5" ht="15.75">
      <c r="E1394" s="71"/>
    </row>
    <row r="1395" spans="5:5" ht="15.75">
      <c r="E1395" s="71"/>
    </row>
    <row r="1396" spans="5:5" ht="15.75">
      <c r="E1396" s="71"/>
    </row>
    <row r="1397" spans="5:5" ht="15.75">
      <c r="E1397" s="71"/>
    </row>
    <row r="1398" spans="5:5" ht="15.75">
      <c r="E1398" s="71"/>
    </row>
    <row r="1399" spans="5:5" ht="15.75">
      <c r="E1399" s="71"/>
    </row>
    <row r="1400" spans="5:5" ht="15.75">
      <c r="E1400" s="71"/>
    </row>
    <row r="1401" spans="5:5" ht="15.75">
      <c r="E1401" s="71"/>
    </row>
    <row r="1402" spans="5:5" ht="15.75">
      <c r="E1402" s="71"/>
    </row>
    <row r="1403" spans="5:5" ht="15.75">
      <c r="E1403" s="71"/>
    </row>
    <row r="1404" spans="5:5" ht="15.75">
      <c r="E1404" s="71"/>
    </row>
    <row r="1405" spans="5:5" ht="15.75">
      <c r="E1405" s="71"/>
    </row>
    <row r="1406" spans="5:5" ht="15.75">
      <c r="E1406" s="71"/>
    </row>
    <row r="1407" spans="5:5" ht="15.75">
      <c r="E1407" s="71"/>
    </row>
    <row r="1408" spans="5:5" ht="15.75">
      <c r="E1408" s="71"/>
    </row>
    <row r="1409" spans="5:5" ht="15.75">
      <c r="E1409" s="71"/>
    </row>
    <row r="1410" spans="5:5" ht="15.75">
      <c r="E1410" s="71"/>
    </row>
    <row r="1411" spans="5:5" ht="15.75">
      <c r="E1411" s="71"/>
    </row>
    <row r="1412" spans="5:5" ht="15.75">
      <c r="E1412" s="71"/>
    </row>
    <row r="1413" spans="5:5" ht="15.75">
      <c r="E1413" s="71"/>
    </row>
    <row r="1414" spans="5:5" ht="15.75">
      <c r="E1414" s="71"/>
    </row>
    <row r="1415" spans="5:5" ht="15.75">
      <c r="E1415" s="71"/>
    </row>
    <row r="1416" spans="5:5" ht="15.75">
      <c r="E1416" s="71"/>
    </row>
    <row r="1417" spans="5:5" ht="15.75">
      <c r="E1417" s="71"/>
    </row>
    <row r="1418" spans="5:5" ht="15.75">
      <c r="E1418" s="71"/>
    </row>
    <row r="1419" spans="5:5" ht="15.75">
      <c r="E1419" s="71"/>
    </row>
    <row r="1420" spans="5:5" ht="15.75">
      <c r="E1420" s="71"/>
    </row>
    <row r="1421" spans="5:5" ht="15.75">
      <c r="E1421" s="71"/>
    </row>
    <row r="1422" spans="5:5" ht="15.75">
      <c r="E1422" s="71"/>
    </row>
    <row r="1423" spans="5:5" ht="15.75">
      <c r="E1423" s="71"/>
    </row>
    <row r="1424" spans="5:5" ht="15.75">
      <c r="E1424" s="71"/>
    </row>
    <row r="1425" spans="5:5" ht="15.75">
      <c r="E1425" s="71"/>
    </row>
    <row r="1426" spans="5:5" ht="15.75">
      <c r="E1426" s="71"/>
    </row>
    <row r="1427" spans="5:5" ht="15.75">
      <c r="E1427" s="71"/>
    </row>
    <row r="1428" spans="5:5" ht="15.75">
      <c r="E1428" s="71"/>
    </row>
    <row r="1429" spans="5:5" ht="15.75">
      <c r="E1429" s="71"/>
    </row>
    <row r="1430" spans="5:5" ht="15.75">
      <c r="E1430" s="71"/>
    </row>
    <row r="1431" spans="5:5" ht="15.75">
      <c r="E1431" s="71"/>
    </row>
    <row r="1432" spans="5:5" ht="15.75">
      <c r="E1432" s="71"/>
    </row>
    <row r="1433" spans="5:5" ht="15.75">
      <c r="E1433" s="71"/>
    </row>
    <row r="1434" spans="5:5" ht="15.75">
      <c r="E1434" s="71"/>
    </row>
    <row r="1435" spans="5:5" ht="15.75">
      <c r="E1435" s="71"/>
    </row>
    <row r="1436" spans="5:5" ht="15.75">
      <c r="E1436" s="71"/>
    </row>
    <row r="1437" spans="5:5" ht="15.75">
      <c r="E1437" s="71"/>
    </row>
    <row r="1438" spans="5:5" ht="15.75">
      <c r="E1438" s="71"/>
    </row>
    <row r="1439" spans="5:5" ht="15.75">
      <c r="E1439" s="71"/>
    </row>
    <row r="1440" spans="5:5" ht="15.75">
      <c r="E1440" s="71"/>
    </row>
    <row r="1441" spans="5:5" ht="15.75">
      <c r="E1441" s="71"/>
    </row>
    <row r="1442" spans="5:5" ht="15.75">
      <c r="E1442" s="71"/>
    </row>
    <row r="1443" spans="5:5" ht="15.75">
      <c r="E1443" s="71"/>
    </row>
    <row r="1444" spans="5:5" ht="15.75">
      <c r="E1444" s="71"/>
    </row>
    <row r="1445" spans="5:5" ht="15.75">
      <c r="E1445" s="71"/>
    </row>
    <row r="1446" spans="5:5" ht="15.75">
      <c r="E1446" s="71"/>
    </row>
    <row r="1447" spans="5:5" ht="15.75">
      <c r="E1447" s="71"/>
    </row>
    <row r="1448" spans="5:5" ht="15.75">
      <c r="E1448" s="71"/>
    </row>
    <row r="1449" spans="5:5" ht="15.75">
      <c r="E1449" s="71"/>
    </row>
    <row r="1450" spans="5:5" ht="15.75">
      <c r="E1450" s="71"/>
    </row>
    <row r="1451" spans="5:5" ht="15.75">
      <c r="E1451" s="71"/>
    </row>
    <row r="1452" spans="5:5" ht="15.75">
      <c r="E1452" s="71"/>
    </row>
    <row r="1453" spans="5:5" ht="15.75">
      <c r="E1453" s="71"/>
    </row>
    <row r="1454" spans="5:5" ht="15.75">
      <c r="E1454" s="71"/>
    </row>
    <row r="1455" spans="5:5" ht="15.75">
      <c r="E1455" s="71"/>
    </row>
    <row r="1456" spans="5:5" ht="15.75">
      <c r="E1456" s="71"/>
    </row>
    <row r="1457" spans="5:5" ht="15.75">
      <c r="E1457" s="71"/>
    </row>
    <row r="1458" spans="5:5" ht="15.75">
      <c r="E1458" s="71"/>
    </row>
    <row r="1459" spans="5:5" ht="15.75">
      <c r="E1459" s="71"/>
    </row>
    <row r="1460" spans="5:5" ht="15.75">
      <c r="E1460" s="71"/>
    </row>
    <row r="1461" spans="5:5" ht="15.75">
      <c r="E1461" s="71"/>
    </row>
    <row r="1462" spans="5:5" ht="15.75">
      <c r="E1462" s="71"/>
    </row>
    <row r="1463" spans="5:5" ht="15.75">
      <c r="E1463" s="71"/>
    </row>
    <row r="1464" spans="5:5" ht="15.75">
      <c r="E1464" s="71"/>
    </row>
    <row r="1465" spans="5:5" ht="15.75">
      <c r="E1465" s="71"/>
    </row>
    <row r="1466" spans="5:5" ht="15.75">
      <c r="E1466" s="71"/>
    </row>
    <row r="1467" spans="5:5" ht="15.75">
      <c r="E1467" s="71"/>
    </row>
    <row r="1468" spans="5:5" ht="15.75">
      <c r="E1468" s="71"/>
    </row>
    <row r="1469" spans="5:5" ht="15.75">
      <c r="E1469" s="71"/>
    </row>
    <row r="1470" spans="5:5" ht="15.75">
      <c r="E1470" s="71"/>
    </row>
    <row r="1471" spans="5:5" ht="15.75">
      <c r="E1471" s="71"/>
    </row>
    <row r="1472" spans="5:5" ht="15.75">
      <c r="E1472" s="71"/>
    </row>
    <row r="1473" spans="5:5" ht="15.75">
      <c r="E1473" s="71"/>
    </row>
    <row r="1474" spans="5:5" ht="15.75">
      <c r="E1474" s="71"/>
    </row>
    <row r="1475" spans="5:5" ht="15.75">
      <c r="E1475" s="71"/>
    </row>
    <row r="1476" spans="5:5" ht="15.75">
      <c r="E1476" s="71"/>
    </row>
    <row r="1477" spans="5:5" ht="15.75">
      <c r="E1477" s="71"/>
    </row>
    <row r="1478" spans="5:5" ht="15.75">
      <c r="E1478" s="71"/>
    </row>
    <row r="1479" spans="5:5" ht="15.75">
      <c r="E1479" s="71"/>
    </row>
    <row r="1480" spans="5:5" ht="15.75">
      <c r="E1480" s="71"/>
    </row>
    <row r="1481" spans="5:5" ht="15.75">
      <c r="E1481" s="71"/>
    </row>
    <row r="1482" spans="5:5" ht="15.75">
      <c r="E1482" s="71"/>
    </row>
    <row r="1483" spans="5:5" ht="15.75">
      <c r="E1483" s="71"/>
    </row>
    <row r="1484" spans="5:5" ht="15.75">
      <c r="E1484" s="71" t="s">
        <v>636</v>
      </c>
    </row>
  </sheetData>
  <mergeCells count="8">
    <mergeCell ref="B10:C10"/>
    <mergeCell ref="C99:E99"/>
    <mergeCell ref="E9:F9"/>
    <mergeCell ref="C2:E2"/>
    <mergeCell ref="C4:E4"/>
    <mergeCell ref="C6:E6"/>
    <mergeCell ref="C7:F7"/>
    <mergeCell ref="E8:F8"/>
  </mergeCells>
  <pageMargins left="0" right="0" top="0" bottom="0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469"/>
  <sheetViews>
    <sheetView workbookViewId="0">
      <selection activeCell="G11" sqref="G11"/>
    </sheetView>
  </sheetViews>
  <sheetFormatPr defaultRowHeight="15"/>
  <cols>
    <col min="1" max="1" width="1.85546875" customWidth="1"/>
    <col min="2" max="2" width="8.28515625" customWidth="1"/>
    <col min="3" max="3" width="58.85546875" customWidth="1"/>
    <col min="4" max="4" width="7.42578125" customWidth="1"/>
    <col min="5" max="5" width="6.7109375" customWidth="1"/>
    <col min="6" max="6" width="7.7109375" customWidth="1"/>
    <col min="7" max="7" width="7.5703125" customWidth="1"/>
  </cols>
  <sheetData>
    <row r="2" spans="1:7">
      <c r="C2" s="75" t="s">
        <v>638</v>
      </c>
      <c r="D2" s="75"/>
      <c r="E2" s="75"/>
      <c r="F2" s="75"/>
      <c r="G2" s="75"/>
    </row>
    <row r="3" spans="1:7">
      <c r="C3" s="75" t="s">
        <v>639</v>
      </c>
      <c r="D3" s="75"/>
      <c r="E3" s="75"/>
      <c r="F3" s="75"/>
      <c r="G3" s="75"/>
    </row>
    <row r="4" spans="1:7">
      <c r="C4" s="75" t="s">
        <v>637</v>
      </c>
      <c r="D4" s="75"/>
      <c r="E4" s="75"/>
      <c r="F4" s="75"/>
      <c r="G4" s="75"/>
    </row>
    <row r="5" spans="1:7">
      <c r="A5" s="4"/>
      <c r="B5" s="5"/>
      <c r="C5" s="76"/>
      <c r="D5" s="76"/>
      <c r="E5" s="76"/>
      <c r="F5" s="6"/>
      <c r="G5" s="6"/>
    </row>
    <row r="6" spans="1:7" ht="48.6" customHeight="1">
      <c r="A6" s="4"/>
      <c r="B6" s="5"/>
      <c r="C6" s="85" t="s">
        <v>2</v>
      </c>
      <c r="D6" s="85"/>
      <c r="E6" s="85"/>
      <c r="F6" s="85"/>
      <c r="G6" s="6"/>
    </row>
    <row r="7" spans="1:7" ht="10.9" customHeight="1">
      <c r="A7" s="4"/>
      <c r="B7" s="5"/>
      <c r="C7" s="72"/>
      <c r="D7" s="72"/>
      <c r="E7" s="72"/>
      <c r="F7" s="72"/>
      <c r="G7" s="6"/>
    </row>
    <row r="8" spans="1:7">
      <c r="B8" s="7"/>
      <c r="C8" s="8" t="s">
        <v>3</v>
      </c>
      <c r="D8" s="9"/>
      <c r="E8" s="80"/>
      <c r="F8" s="81"/>
      <c r="G8" s="9"/>
    </row>
    <row r="9" spans="1:7">
      <c r="B9" s="7"/>
      <c r="C9" s="10" t="s">
        <v>4</v>
      </c>
      <c r="D9" s="11"/>
      <c r="E9" s="73">
        <v>179</v>
      </c>
      <c r="F9" s="74"/>
      <c r="G9" s="12"/>
    </row>
    <row r="10" spans="1:7" ht="42">
      <c r="B10" s="82" t="s">
        <v>5</v>
      </c>
      <c r="C10" s="83"/>
      <c r="D10" s="13" t="s">
        <v>6</v>
      </c>
      <c r="E10" s="14" t="s">
        <v>640</v>
      </c>
      <c r="F10" s="14" t="s">
        <v>641</v>
      </c>
      <c r="G10" s="14" t="s">
        <v>642</v>
      </c>
    </row>
    <row r="11" spans="1:7" ht="15.75">
      <c r="B11" s="15"/>
      <c r="C11" s="16" t="s">
        <v>7</v>
      </c>
      <c r="D11" s="17"/>
      <c r="E11" s="17"/>
      <c r="F11" s="17"/>
      <c r="G11" s="17"/>
    </row>
    <row r="12" spans="1:7" ht="30">
      <c r="B12" s="18" t="s">
        <v>8</v>
      </c>
      <c r="C12" s="19" t="s">
        <v>9</v>
      </c>
      <c r="D12" s="20">
        <v>0.5</v>
      </c>
      <c r="E12" s="21">
        <f>179*D12</f>
        <v>89.5</v>
      </c>
      <c r="F12" s="22"/>
      <c r="G12" s="23">
        <f t="shared" ref="G12:G21" si="0">E12+F12</f>
        <v>89.5</v>
      </c>
    </row>
    <row r="13" spans="1:7" ht="60">
      <c r="B13" s="18" t="s">
        <v>10</v>
      </c>
      <c r="C13" s="19" t="s">
        <v>11</v>
      </c>
      <c r="D13" s="20">
        <v>1.5</v>
      </c>
      <c r="E13" s="21">
        <f t="shared" ref="E13:E70" si="1">179*D13</f>
        <v>268.5</v>
      </c>
      <c r="F13" s="22"/>
      <c r="G13" s="23">
        <f t="shared" si="0"/>
        <v>268.5</v>
      </c>
    </row>
    <row r="14" spans="1:7" ht="60">
      <c r="B14" s="18" t="s">
        <v>12</v>
      </c>
      <c r="C14" s="19" t="s">
        <v>13</v>
      </c>
      <c r="D14" s="24">
        <v>3</v>
      </c>
      <c r="E14" s="21">
        <f t="shared" si="1"/>
        <v>537</v>
      </c>
      <c r="F14" s="22"/>
      <c r="G14" s="23">
        <f t="shared" si="0"/>
        <v>537</v>
      </c>
    </row>
    <row r="15" spans="1:7" ht="30">
      <c r="B15" s="18" t="s">
        <v>14</v>
      </c>
      <c r="C15" s="19" t="s">
        <v>15</v>
      </c>
      <c r="D15" s="24">
        <v>1</v>
      </c>
      <c r="E15" s="21">
        <f t="shared" si="1"/>
        <v>179</v>
      </c>
      <c r="F15" s="22"/>
      <c r="G15" s="23">
        <f t="shared" si="0"/>
        <v>179</v>
      </c>
    </row>
    <row r="16" spans="1:7" ht="30">
      <c r="B16" s="18" t="s">
        <v>16</v>
      </c>
      <c r="C16" s="19" t="s">
        <v>17</v>
      </c>
      <c r="D16" s="24">
        <v>1</v>
      </c>
      <c r="E16" s="21">
        <f t="shared" si="1"/>
        <v>179</v>
      </c>
      <c r="F16" s="22"/>
      <c r="G16" s="23">
        <f t="shared" si="0"/>
        <v>179</v>
      </c>
    </row>
    <row r="17" spans="2:7" ht="30">
      <c r="B17" s="18" t="s">
        <v>18</v>
      </c>
      <c r="C17" s="19" t="s">
        <v>19</v>
      </c>
      <c r="D17" s="24">
        <v>1</v>
      </c>
      <c r="E17" s="21">
        <f t="shared" si="1"/>
        <v>179</v>
      </c>
      <c r="F17" s="22"/>
      <c r="G17" s="23">
        <f t="shared" si="0"/>
        <v>179</v>
      </c>
    </row>
    <row r="18" spans="2:7" ht="30">
      <c r="B18" s="18" t="s">
        <v>20</v>
      </c>
      <c r="C18" s="19" t="s">
        <v>21</v>
      </c>
      <c r="D18" s="24">
        <v>5</v>
      </c>
      <c r="E18" s="21">
        <f t="shared" si="1"/>
        <v>895</v>
      </c>
      <c r="F18" s="22"/>
      <c r="G18" s="23">
        <f t="shared" si="0"/>
        <v>895</v>
      </c>
    </row>
    <row r="19" spans="2:7">
      <c r="B19" s="18" t="s">
        <v>22</v>
      </c>
      <c r="C19" s="19" t="s">
        <v>23</v>
      </c>
      <c r="D19" s="20">
        <v>0.5</v>
      </c>
      <c r="E19" s="21">
        <f t="shared" si="1"/>
        <v>89.5</v>
      </c>
      <c r="F19" s="22"/>
      <c r="G19" s="23">
        <f t="shared" si="0"/>
        <v>89.5</v>
      </c>
    </row>
    <row r="20" spans="2:7">
      <c r="B20" s="18" t="s">
        <v>24</v>
      </c>
      <c r="C20" s="19" t="s">
        <v>25</v>
      </c>
      <c r="D20" s="20">
        <v>0.5</v>
      </c>
      <c r="E20" s="21">
        <f t="shared" si="1"/>
        <v>89.5</v>
      </c>
      <c r="F20" s="22"/>
      <c r="G20" s="23">
        <f t="shared" si="0"/>
        <v>89.5</v>
      </c>
    </row>
    <row r="21" spans="2:7">
      <c r="B21" s="18" t="s">
        <v>26</v>
      </c>
      <c r="C21" s="19" t="s">
        <v>27</v>
      </c>
      <c r="D21" s="20">
        <v>0.5</v>
      </c>
      <c r="E21" s="21">
        <f t="shared" si="1"/>
        <v>89.5</v>
      </c>
      <c r="F21" s="22"/>
      <c r="G21" s="23">
        <f t="shared" si="0"/>
        <v>89.5</v>
      </c>
    </row>
    <row r="22" spans="2:7" ht="15.75">
      <c r="B22" s="25"/>
      <c r="C22" s="26" t="s">
        <v>28</v>
      </c>
      <c r="D22" s="27"/>
      <c r="E22" s="21">
        <f t="shared" si="1"/>
        <v>0</v>
      </c>
      <c r="F22" s="22"/>
      <c r="G22" s="28"/>
    </row>
    <row r="23" spans="2:7" ht="30">
      <c r="B23" s="18" t="s">
        <v>29</v>
      </c>
      <c r="C23" s="19" t="s">
        <v>30</v>
      </c>
      <c r="D23" s="20">
        <v>0.25</v>
      </c>
      <c r="E23" s="21">
        <f t="shared" si="1"/>
        <v>44.75</v>
      </c>
      <c r="F23" s="20">
        <v>23</v>
      </c>
      <c r="G23" s="23">
        <f t="shared" ref="G23:G70" si="2">E23+F23</f>
        <v>67.75</v>
      </c>
    </row>
    <row r="24" spans="2:7" ht="45">
      <c r="B24" s="18" t="s">
        <v>31</v>
      </c>
      <c r="C24" s="19" t="s">
        <v>32</v>
      </c>
      <c r="D24" s="20">
        <v>0.5</v>
      </c>
      <c r="E24" s="21">
        <f t="shared" si="1"/>
        <v>89.5</v>
      </c>
      <c r="F24" s="20">
        <v>8</v>
      </c>
      <c r="G24" s="23">
        <f t="shared" si="2"/>
        <v>97.5</v>
      </c>
    </row>
    <row r="25" spans="2:7" ht="45">
      <c r="B25" s="18" t="s">
        <v>33</v>
      </c>
      <c r="C25" s="19" t="s">
        <v>34</v>
      </c>
      <c r="D25" s="20">
        <v>0.5</v>
      </c>
      <c r="E25" s="21">
        <f t="shared" si="1"/>
        <v>89.5</v>
      </c>
      <c r="F25" s="29">
        <f>8+4.65</f>
        <v>12.65</v>
      </c>
      <c r="G25" s="23">
        <f t="shared" si="2"/>
        <v>102.15</v>
      </c>
    </row>
    <row r="26" spans="2:7" ht="45">
      <c r="B26" s="18" t="s">
        <v>35</v>
      </c>
      <c r="C26" s="19" t="s">
        <v>36</v>
      </c>
      <c r="D26" s="20">
        <v>0.5</v>
      </c>
      <c r="E26" s="21">
        <f t="shared" si="1"/>
        <v>89.5</v>
      </c>
      <c r="F26" s="27">
        <v>54</v>
      </c>
      <c r="G26" s="23">
        <f t="shared" si="2"/>
        <v>143.5</v>
      </c>
    </row>
    <row r="27" spans="2:7" ht="45">
      <c r="B27" s="18" t="s">
        <v>37</v>
      </c>
      <c r="C27" s="19" t="s">
        <v>38</v>
      </c>
      <c r="D27" s="24">
        <v>1</v>
      </c>
      <c r="E27" s="21">
        <f t="shared" si="1"/>
        <v>179</v>
      </c>
      <c r="F27" s="29">
        <f>54+35.7</f>
        <v>89.7</v>
      </c>
      <c r="G27" s="23">
        <f t="shared" si="2"/>
        <v>268.7</v>
      </c>
    </row>
    <row r="28" spans="2:7" ht="30">
      <c r="B28" s="18" t="s">
        <v>39</v>
      </c>
      <c r="C28" s="19" t="s">
        <v>40</v>
      </c>
      <c r="D28" s="20">
        <v>1.5</v>
      </c>
      <c r="E28" s="21">
        <f t="shared" si="1"/>
        <v>268.5</v>
      </c>
      <c r="F28" s="27">
        <v>8</v>
      </c>
      <c r="G28" s="23">
        <f t="shared" si="2"/>
        <v>276.5</v>
      </c>
    </row>
    <row r="29" spans="2:7" ht="30">
      <c r="B29" s="18" t="s">
        <v>41</v>
      </c>
      <c r="C29" s="19" t="s">
        <v>42</v>
      </c>
      <c r="D29" s="20">
        <v>1.5</v>
      </c>
      <c r="E29" s="21">
        <f t="shared" si="1"/>
        <v>268.5</v>
      </c>
      <c r="F29" s="27">
        <v>54</v>
      </c>
      <c r="G29" s="23">
        <f t="shared" si="2"/>
        <v>322.5</v>
      </c>
    </row>
    <row r="30" spans="2:7">
      <c r="B30" s="18" t="s">
        <v>43</v>
      </c>
      <c r="C30" s="19" t="s">
        <v>44</v>
      </c>
      <c r="D30" s="24">
        <v>1</v>
      </c>
      <c r="E30" s="21">
        <f t="shared" si="1"/>
        <v>179</v>
      </c>
      <c r="F30" s="20"/>
      <c r="G30" s="23">
        <f t="shared" si="2"/>
        <v>179</v>
      </c>
    </row>
    <row r="31" spans="2:7">
      <c r="B31" s="18" t="s">
        <v>45</v>
      </c>
      <c r="C31" s="19" t="s">
        <v>46</v>
      </c>
      <c r="D31" s="20">
        <v>0.8</v>
      </c>
      <c r="E31" s="21">
        <f t="shared" si="1"/>
        <v>143.20000000000002</v>
      </c>
      <c r="F31" s="21"/>
      <c r="G31" s="23">
        <f t="shared" si="2"/>
        <v>143.20000000000002</v>
      </c>
    </row>
    <row r="32" spans="2:7">
      <c r="B32" s="18" t="s">
        <v>47</v>
      </c>
      <c r="C32" s="19" t="s">
        <v>48</v>
      </c>
      <c r="D32" s="24">
        <v>1</v>
      </c>
      <c r="E32" s="21">
        <f t="shared" si="1"/>
        <v>179</v>
      </c>
      <c r="F32" s="20"/>
      <c r="G32" s="23">
        <f t="shared" si="2"/>
        <v>179</v>
      </c>
    </row>
    <row r="33" spans="2:7">
      <c r="B33" s="18" t="s">
        <v>49</v>
      </c>
      <c r="C33" s="19" t="s">
        <v>50</v>
      </c>
      <c r="D33" s="20">
        <v>0.5</v>
      </c>
      <c r="E33" s="21">
        <f t="shared" si="1"/>
        <v>89.5</v>
      </c>
      <c r="F33" s="20"/>
      <c r="G33" s="23">
        <f t="shared" si="2"/>
        <v>89.5</v>
      </c>
    </row>
    <row r="34" spans="2:7" ht="45">
      <c r="B34" s="18" t="s">
        <v>51</v>
      </c>
      <c r="C34" s="19" t="s">
        <v>52</v>
      </c>
      <c r="D34" s="20">
        <v>0.5</v>
      </c>
      <c r="E34" s="21">
        <f t="shared" si="1"/>
        <v>89.5</v>
      </c>
      <c r="F34" s="27">
        <v>87</v>
      </c>
      <c r="G34" s="23">
        <f t="shared" si="2"/>
        <v>176.5</v>
      </c>
    </row>
    <row r="35" spans="2:7" ht="45">
      <c r="B35" s="18" t="s">
        <v>53</v>
      </c>
      <c r="C35" s="19" t="s">
        <v>54</v>
      </c>
      <c r="D35" s="20">
        <v>0.5</v>
      </c>
      <c r="E35" s="21">
        <f t="shared" si="1"/>
        <v>89.5</v>
      </c>
      <c r="F35" s="20">
        <v>52</v>
      </c>
      <c r="G35" s="23">
        <f t="shared" si="2"/>
        <v>141.5</v>
      </c>
    </row>
    <row r="36" spans="2:7" ht="30">
      <c r="B36" s="18" t="s">
        <v>55</v>
      </c>
      <c r="C36" s="19" t="s">
        <v>56</v>
      </c>
      <c r="D36" s="20">
        <v>0.5</v>
      </c>
      <c r="E36" s="21">
        <f t="shared" si="1"/>
        <v>89.5</v>
      </c>
      <c r="F36" s="20"/>
      <c r="G36" s="23">
        <f t="shared" si="2"/>
        <v>89.5</v>
      </c>
    </row>
    <row r="37" spans="2:7">
      <c r="B37" s="18" t="s">
        <v>57</v>
      </c>
      <c r="C37" s="19" t="s">
        <v>58</v>
      </c>
      <c r="D37" s="20">
        <v>1</v>
      </c>
      <c r="E37" s="21">
        <f t="shared" si="1"/>
        <v>179</v>
      </c>
      <c r="F37" s="20"/>
      <c r="G37" s="23">
        <f t="shared" si="2"/>
        <v>179</v>
      </c>
    </row>
    <row r="38" spans="2:7">
      <c r="B38" s="18" t="s">
        <v>59</v>
      </c>
      <c r="C38" s="19" t="s">
        <v>60</v>
      </c>
      <c r="D38" s="24">
        <v>1</v>
      </c>
      <c r="E38" s="21">
        <f t="shared" si="1"/>
        <v>179</v>
      </c>
      <c r="F38" s="20"/>
      <c r="G38" s="23">
        <f t="shared" si="2"/>
        <v>179</v>
      </c>
    </row>
    <row r="39" spans="2:7">
      <c r="B39" s="18" t="s">
        <v>61</v>
      </c>
      <c r="C39" s="19" t="s">
        <v>62</v>
      </c>
      <c r="D39" s="20">
        <v>0.5</v>
      </c>
      <c r="E39" s="21">
        <f t="shared" si="1"/>
        <v>89.5</v>
      </c>
      <c r="F39" s="20"/>
      <c r="G39" s="23">
        <f t="shared" si="2"/>
        <v>89.5</v>
      </c>
    </row>
    <row r="40" spans="2:7" ht="30">
      <c r="B40" s="18" t="s">
        <v>63</v>
      </c>
      <c r="C40" s="19" t="s">
        <v>64</v>
      </c>
      <c r="D40" s="20">
        <v>0.5</v>
      </c>
      <c r="E40" s="21">
        <f t="shared" si="1"/>
        <v>89.5</v>
      </c>
      <c r="F40" s="20"/>
      <c r="G40" s="23">
        <f t="shared" si="2"/>
        <v>89.5</v>
      </c>
    </row>
    <row r="41" spans="2:7" ht="30">
      <c r="B41" s="18" t="s">
        <v>65</v>
      </c>
      <c r="C41" s="19" t="s">
        <v>66</v>
      </c>
      <c r="D41" s="24">
        <v>1</v>
      </c>
      <c r="E41" s="21">
        <f t="shared" si="1"/>
        <v>179</v>
      </c>
      <c r="F41" s="20"/>
      <c r="G41" s="23">
        <f t="shared" si="2"/>
        <v>179</v>
      </c>
    </row>
    <row r="42" spans="2:7" ht="30">
      <c r="B42" s="18" t="s">
        <v>67</v>
      </c>
      <c r="C42" s="19" t="s">
        <v>68</v>
      </c>
      <c r="D42" s="20">
        <v>0.25</v>
      </c>
      <c r="E42" s="21">
        <f t="shared" si="1"/>
        <v>44.75</v>
      </c>
      <c r="F42" s="20"/>
      <c r="G42" s="23">
        <f t="shared" si="2"/>
        <v>44.75</v>
      </c>
    </row>
    <row r="43" spans="2:7" ht="45">
      <c r="B43" s="18" t="s">
        <v>69</v>
      </c>
      <c r="C43" s="19" t="s">
        <v>70</v>
      </c>
      <c r="D43" s="20">
        <v>0.25</v>
      </c>
      <c r="E43" s="21">
        <f t="shared" si="1"/>
        <v>44.75</v>
      </c>
      <c r="F43" s="20">
        <v>10</v>
      </c>
      <c r="G43" s="23">
        <f t="shared" si="2"/>
        <v>54.75</v>
      </c>
    </row>
    <row r="44" spans="2:7" ht="45">
      <c r="B44" s="18" t="s">
        <v>71</v>
      </c>
      <c r="C44" s="19" t="s">
        <v>72</v>
      </c>
      <c r="D44" s="20">
        <v>0.5</v>
      </c>
      <c r="E44" s="21">
        <f t="shared" si="1"/>
        <v>89.5</v>
      </c>
      <c r="F44" s="20"/>
      <c r="G44" s="23">
        <f t="shared" si="2"/>
        <v>89.5</v>
      </c>
    </row>
    <row r="45" spans="2:7" ht="60">
      <c r="B45" s="18" t="s">
        <v>73</v>
      </c>
      <c r="C45" s="19" t="s">
        <v>74</v>
      </c>
      <c r="D45" s="20">
        <v>0.5</v>
      </c>
      <c r="E45" s="21">
        <f t="shared" si="1"/>
        <v>89.5</v>
      </c>
      <c r="F45" s="20">
        <v>10</v>
      </c>
      <c r="G45" s="23">
        <f t="shared" si="2"/>
        <v>99.5</v>
      </c>
    </row>
    <row r="46" spans="2:7" ht="30">
      <c r="B46" s="18" t="s">
        <v>75</v>
      </c>
      <c r="C46" s="19" t="s">
        <v>76</v>
      </c>
      <c r="D46" s="20">
        <v>0.25</v>
      </c>
      <c r="E46" s="21">
        <f t="shared" si="1"/>
        <v>44.75</v>
      </c>
      <c r="F46" s="20">
        <v>49</v>
      </c>
      <c r="G46" s="23">
        <f t="shared" si="2"/>
        <v>93.75</v>
      </c>
    </row>
    <row r="47" spans="2:7" ht="30">
      <c r="B47" s="18" t="s">
        <v>77</v>
      </c>
      <c r="C47" s="19" t="s">
        <v>78</v>
      </c>
      <c r="D47" s="20">
        <v>0.25</v>
      </c>
      <c r="E47" s="21">
        <f t="shared" si="1"/>
        <v>44.75</v>
      </c>
      <c r="F47" s="20">
        <f>49*2</f>
        <v>98</v>
      </c>
      <c r="G47" s="23">
        <f t="shared" si="2"/>
        <v>142.75</v>
      </c>
    </row>
    <row r="48" spans="2:7" ht="30">
      <c r="B48" s="18" t="s">
        <v>79</v>
      </c>
      <c r="C48" s="19" t="s">
        <v>80</v>
      </c>
      <c r="D48" s="20">
        <v>0.25</v>
      </c>
      <c r="E48" s="21">
        <f t="shared" si="1"/>
        <v>44.75</v>
      </c>
      <c r="F48" s="20">
        <f>49*3</f>
        <v>147</v>
      </c>
      <c r="G48" s="23">
        <f t="shared" si="2"/>
        <v>191.75</v>
      </c>
    </row>
    <row r="49" spans="2:7" ht="30">
      <c r="B49" s="18" t="s">
        <v>81</v>
      </c>
      <c r="C49" s="19" t="s">
        <v>82</v>
      </c>
      <c r="D49" s="20">
        <v>0.25</v>
      </c>
      <c r="E49" s="21">
        <f t="shared" si="1"/>
        <v>44.75</v>
      </c>
      <c r="F49" s="20">
        <f>49*4</f>
        <v>196</v>
      </c>
      <c r="G49" s="23">
        <f t="shared" si="2"/>
        <v>240.75</v>
      </c>
    </row>
    <row r="50" spans="2:7" ht="30">
      <c r="B50" s="18" t="s">
        <v>83</v>
      </c>
      <c r="C50" s="19" t="s">
        <v>84</v>
      </c>
      <c r="D50" s="20">
        <v>0.5</v>
      </c>
      <c r="E50" s="21">
        <f t="shared" si="1"/>
        <v>89.5</v>
      </c>
      <c r="F50" s="20">
        <f>49*5</f>
        <v>245</v>
      </c>
      <c r="G50" s="23">
        <f t="shared" si="2"/>
        <v>334.5</v>
      </c>
    </row>
    <row r="51" spans="2:7" ht="30">
      <c r="B51" s="18" t="s">
        <v>85</v>
      </c>
      <c r="C51" s="19" t="s">
        <v>86</v>
      </c>
      <c r="D51" s="20">
        <v>0.5</v>
      </c>
      <c r="E51" s="21">
        <f t="shared" si="1"/>
        <v>89.5</v>
      </c>
      <c r="F51" s="20">
        <f>49*6</f>
        <v>294</v>
      </c>
      <c r="G51" s="23">
        <f t="shared" si="2"/>
        <v>383.5</v>
      </c>
    </row>
    <row r="52" spans="2:7" ht="30">
      <c r="B52" s="18" t="s">
        <v>87</v>
      </c>
      <c r="C52" s="19" t="s">
        <v>88</v>
      </c>
      <c r="D52" s="20">
        <v>0.5</v>
      </c>
      <c r="E52" s="21">
        <f t="shared" si="1"/>
        <v>89.5</v>
      </c>
      <c r="F52" s="20">
        <f>49*7</f>
        <v>343</v>
      </c>
      <c r="G52" s="23">
        <f t="shared" si="2"/>
        <v>432.5</v>
      </c>
    </row>
    <row r="53" spans="2:7" ht="30">
      <c r="B53" s="18" t="s">
        <v>89</v>
      </c>
      <c r="C53" s="19" t="s">
        <v>90</v>
      </c>
      <c r="D53" s="20">
        <v>0.5</v>
      </c>
      <c r="E53" s="21">
        <f t="shared" si="1"/>
        <v>89.5</v>
      </c>
      <c r="F53" s="20">
        <f>49*8</f>
        <v>392</v>
      </c>
      <c r="G53" s="23">
        <f t="shared" si="2"/>
        <v>481.5</v>
      </c>
    </row>
    <row r="54" spans="2:7" ht="30">
      <c r="B54" s="18" t="s">
        <v>91</v>
      </c>
      <c r="C54" s="19" t="s">
        <v>92</v>
      </c>
      <c r="D54" s="20">
        <v>0.25</v>
      </c>
      <c r="E54" s="21">
        <f t="shared" si="1"/>
        <v>44.75</v>
      </c>
      <c r="F54" s="20">
        <v>17</v>
      </c>
      <c r="G54" s="23">
        <f t="shared" si="2"/>
        <v>61.75</v>
      </c>
    </row>
    <row r="55" spans="2:7" ht="30">
      <c r="B55" s="18" t="s">
        <v>93</v>
      </c>
      <c r="C55" s="19" t="s">
        <v>94</v>
      </c>
      <c r="D55" s="20">
        <v>0.25</v>
      </c>
      <c r="E55" s="21">
        <f t="shared" si="1"/>
        <v>44.75</v>
      </c>
      <c r="F55" s="20">
        <f>2*F54</f>
        <v>34</v>
      </c>
      <c r="G55" s="23">
        <f t="shared" si="2"/>
        <v>78.75</v>
      </c>
    </row>
    <row r="56" spans="2:7" ht="30">
      <c r="B56" s="18" t="s">
        <v>95</v>
      </c>
      <c r="C56" s="19" t="s">
        <v>96</v>
      </c>
      <c r="D56" s="20">
        <v>0.25</v>
      </c>
      <c r="E56" s="21">
        <f t="shared" si="1"/>
        <v>44.75</v>
      </c>
      <c r="F56" s="20">
        <f>3*F54</f>
        <v>51</v>
      </c>
      <c r="G56" s="23">
        <f t="shared" si="2"/>
        <v>95.75</v>
      </c>
    </row>
    <row r="57" spans="2:7" ht="30">
      <c r="B57" s="18" t="s">
        <v>97</v>
      </c>
      <c r="C57" s="19" t="s">
        <v>98</v>
      </c>
      <c r="D57" s="20">
        <v>0.25</v>
      </c>
      <c r="E57" s="21">
        <f t="shared" si="1"/>
        <v>44.75</v>
      </c>
      <c r="F57" s="20">
        <f>4*F54</f>
        <v>68</v>
      </c>
      <c r="G57" s="23">
        <f t="shared" si="2"/>
        <v>112.75</v>
      </c>
    </row>
    <row r="58" spans="2:7" ht="30">
      <c r="B58" s="18" t="s">
        <v>99</v>
      </c>
      <c r="C58" s="19" t="s">
        <v>100</v>
      </c>
      <c r="D58" s="20">
        <v>0.5</v>
      </c>
      <c r="E58" s="21">
        <f t="shared" si="1"/>
        <v>89.5</v>
      </c>
      <c r="F58" s="20">
        <f>5*F54</f>
        <v>85</v>
      </c>
      <c r="G58" s="23">
        <f t="shared" si="2"/>
        <v>174.5</v>
      </c>
    </row>
    <row r="59" spans="2:7" ht="30">
      <c r="B59" s="18" t="s">
        <v>101</v>
      </c>
      <c r="C59" s="19" t="s">
        <v>102</v>
      </c>
      <c r="D59" s="20">
        <v>0.5</v>
      </c>
      <c r="E59" s="21">
        <f t="shared" si="1"/>
        <v>89.5</v>
      </c>
      <c r="F59" s="20">
        <f>6*F54</f>
        <v>102</v>
      </c>
      <c r="G59" s="23">
        <f t="shared" si="2"/>
        <v>191.5</v>
      </c>
    </row>
    <row r="60" spans="2:7" ht="30">
      <c r="B60" s="18" t="s">
        <v>103</v>
      </c>
      <c r="C60" s="19" t="s">
        <v>104</v>
      </c>
      <c r="D60" s="20">
        <v>0.5</v>
      </c>
      <c r="E60" s="21">
        <f t="shared" si="1"/>
        <v>89.5</v>
      </c>
      <c r="F60" s="20">
        <f>7*F54</f>
        <v>119</v>
      </c>
      <c r="G60" s="23">
        <f t="shared" si="2"/>
        <v>208.5</v>
      </c>
    </row>
    <row r="61" spans="2:7" ht="30">
      <c r="B61" s="18" t="s">
        <v>105</v>
      </c>
      <c r="C61" s="19" t="s">
        <v>106</v>
      </c>
      <c r="D61" s="20">
        <v>0.5</v>
      </c>
      <c r="E61" s="21">
        <f t="shared" si="1"/>
        <v>89.5</v>
      </c>
      <c r="F61" s="20">
        <f>8*F54</f>
        <v>136</v>
      </c>
      <c r="G61" s="23">
        <f t="shared" si="2"/>
        <v>225.5</v>
      </c>
    </row>
    <row r="62" spans="2:7">
      <c r="B62" s="18" t="s">
        <v>107</v>
      </c>
      <c r="C62" s="19" t="s">
        <v>108</v>
      </c>
      <c r="D62" s="24">
        <v>2</v>
      </c>
      <c r="E62" s="21">
        <f t="shared" si="1"/>
        <v>358</v>
      </c>
      <c r="F62" s="27"/>
      <c r="G62" s="23">
        <f t="shared" si="2"/>
        <v>358</v>
      </c>
    </row>
    <row r="63" spans="2:7" ht="30">
      <c r="B63" s="18" t="s">
        <v>109</v>
      </c>
      <c r="C63" s="19" t="s">
        <v>110</v>
      </c>
      <c r="D63" s="20">
        <v>0.5</v>
      </c>
      <c r="E63" s="21">
        <f t="shared" si="1"/>
        <v>89.5</v>
      </c>
      <c r="F63" s="27"/>
      <c r="G63" s="23">
        <f t="shared" si="2"/>
        <v>89.5</v>
      </c>
    </row>
    <row r="64" spans="2:7">
      <c r="B64" s="18" t="s">
        <v>111</v>
      </c>
      <c r="C64" s="19" t="s">
        <v>112</v>
      </c>
      <c r="D64" s="20">
        <v>0.5</v>
      </c>
      <c r="E64" s="21">
        <f t="shared" si="1"/>
        <v>89.5</v>
      </c>
      <c r="F64" s="20"/>
      <c r="G64" s="23">
        <f t="shared" si="2"/>
        <v>89.5</v>
      </c>
    </row>
    <row r="65" spans="2:7">
      <c r="B65" s="18" t="s">
        <v>113</v>
      </c>
      <c r="C65" s="19" t="s">
        <v>114</v>
      </c>
      <c r="D65" s="20">
        <v>0.5</v>
      </c>
      <c r="E65" s="21">
        <f t="shared" si="1"/>
        <v>89.5</v>
      </c>
      <c r="F65" s="20"/>
      <c r="G65" s="23">
        <f t="shared" si="2"/>
        <v>89.5</v>
      </c>
    </row>
    <row r="66" spans="2:7">
      <c r="B66" s="18" t="s">
        <v>115</v>
      </c>
      <c r="C66" s="19" t="s">
        <v>116</v>
      </c>
      <c r="D66" s="24">
        <v>1</v>
      </c>
      <c r="E66" s="21">
        <f t="shared" si="1"/>
        <v>179</v>
      </c>
      <c r="F66" s="20"/>
      <c r="G66" s="23">
        <f t="shared" si="2"/>
        <v>179</v>
      </c>
    </row>
    <row r="67" spans="2:7">
      <c r="B67" s="18" t="s">
        <v>117</v>
      </c>
      <c r="C67" s="19" t="s">
        <v>118</v>
      </c>
      <c r="D67" s="20">
        <v>1.5</v>
      </c>
      <c r="E67" s="21">
        <f t="shared" si="1"/>
        <v>268.5</v>
      </c>
      <c r="F67" s="20"/>
      <c r="G67" s="23">
        <f t="shared" si="2"/>
        <v>268.5</v>
      </c>
    </row>
    <row r="68" spans="2:7">
      <c r="B68" s="18" t="s">
        <v>119</v>
      </c>
      <c r="C68" s="19" t="s">
        <v>120</v>
      </c>
      <c r="D68" s="20">
        <v>0.5</v>
      </c>
      <c r="E68" s="21">
        <f t="shared" si="1"/>
        <v>89.5</v>
      </c>
      <c r="F68" s="21"/>
      <c r="G68" s="23">
        <f t="shared" si="2"/>
        <v>89.5</v>
      </c>
    </row>
    <row r="69" spans="2:7">
      <c r="B69" s="18" t="s">
        <v>121</v>
      </c>
      <c r="C69" s="19" t="s">
        <v>122</v>
      </c>
      <c r="D69" s="20">
        <v>0.75</v>
      </c>
      <c r="E69" s="21">
        <f t="shared" si="1"/>
        <v>134.25</v>
      </c>
      <c r="F69" s="21"/>
      <c r="G69" s="23">
        <f t="shared" si="2"/>
        <v>134.25</v>
      </c>
    </row>
    <row r="70" spans="2:7">
      <c r="B70" s="18" t="s">
        <v>123</v>
      </c>
      <c r="C70" s="19" t="s">
        <v>124</v>
      </c>
      <c r="D70" s="20">
        <v>0.5</v>
      </c>
      <c r="E70" s="21">
        <f t="shared" si="1"/>
        <v>89.5</v>
      </c>
      <c r="F70" s="20"/>
      <c r="G70" s="23">
        <f t="shared" si="2"/>
        <v>89.5</v>
      </c>
    </row>
    <row r="71" spans="2:7" ht="15.75">
      <c r="B71" s="30"/>
      <c r="C71" s="31" t="s">
        <v>125</v>
      </c>
      <c r="D71" s="32"/>
      <c r="E71" s="33"/>
      <c r="F71" s="32"/>
      <c r="G71" s="34"/>
    </row>
    <row r="72" spans="2:7" ht="31.5">
      <c r="B72" s="18" t="s">
        <v>126</v>
      </c>
      <c r="C72" s="35" t="s">
        <v>127</v>
      </c>
      <c r="D72" s="20"/>
      <c r="E72" s="36"/>
      <c r="F72" s="20"/>
      <c r="G72" s="37"/>
    </row>
    <row r="73" spans="2:7" ht="30">
      <c r="B73" s="18" t="s">
        <v>128</v>
      </c>
      <c r="C73" s="19" t="s">
        <v>129</v>
      </c>
      <c r="D73" s="20">
        <v>0.5</v>
      </c>
      <c r="E73" s="21">
        <f t="shared" ref="E73:E98" si="3">179*D73</f>
        <v>89.5</v>
      </c>
      <c r="F73" s="20"/>
      <c r="G73" s="37">
        <f t="shared" ref="G73:G98" si="4">E73+F73</f>
        <v>89.5</v>
      </c>
    </row>
    <row r="74" spans="2:7" ht="30">
      <c r="B74" s="18" t="s">
        <v>130</v>
      </c>
      <c r="C74" s="19" t="s">
        <v>131</v>
      </c>
      <c r="D74" s="24">
        <v>2</v>
      </c>
      <c r="E74" s="21">
        <f t="shared" si="3"/>
        <v>358</v>
      </c>
      <c r="F74" s="20">
        <v>272</v>
      </c>
      <c r="G74" s="37">
        <f t="shared" si="4"/>
        <v>630</v>
      </c>
    </row>
    <row r="75" spans="2:7" ht="30">
      <c r="B75" s="18" t="s">
        <v>132</v>
      </c>
      <c r="C75" s="19" t="s">
        <v>133</v>
      </c>
      <c r="D75" s="24">
        <v>2</v>
      </c>
      <c r="E75" s="21">
        <f t="shared" si="3"/>
        <v>358</v>
      </c>
      <c r="F75" s="20">
        <v>317</v>
      </c>
      <c r="G75" s="37">
        <f t="shared" si="4"/>
        <v>675</v>
      </c>
    </row>
    <row r="76" spans="2:7" ht="45">
      <c r="B76" s="18" t="s">
        <v>134</v>
      </c>
      <c r="C76" s="19" t="s">
        <v>135</v>
      </c>
      <c r="D76" s="38">
        <v>2</v>
      </c>
      <c r="E76" s="21">
        <f t="shared" si="3"/>
        <v>358</v>
      </c>
      <c r="F76" s="27">
        <v>289</v>
      </c>
      <c r="G76" s="39">
        <f t="shared" si="4"/>
        <v>647</v>
      </c>
    </row>
    <row r="77" spans="2:7">
      <c r="B77" s="18" t="s">
        <v>136</v>
      </c>
      <c r="C77" s="19" t="s">
        <v>137</v>
      </c>
      <c r="D77" s="20">
        <v>0.25</v>
      </c>
      <c r="E77" s="21">
        <f t="shared" si="3"/>
        <v>44.75</v>
      </c>
      <c r="F77" s="21"/>
      <c r="G77" s="37">
        <f t="shared" si="4"/>
        <v>44.75</v>
      </c>
    </row>
    <row r="78" spans="2:7" ht="45">
      <c r="B78" s="18" t="s">
        <v>138</v>
      </c>
      <c r="C78" s="19" t="s">
        <v>139</v>
      </c>
      <c r="D78" s="24">
        <v>1</v>
      </c>
      <c r="E78" s="21">
        <f t="shared" si="3"/>
        <v>179</v>
      </c>
      <c r="F78" s="20">
        <v>140</v>
      </c>
      <c r="G78" s="37">
        <f t="shared" si="4"/>
        <v>319</v>
      </c>
    </row>
    <row r="79" spans="2:7" ht="45">
      <c r="B79" s="18" t="s">
        <v>140</v>
      </c>
      <c r="C79" s="19" t="s">
        <v>141</v>
      </c>
      <c r="D79" s="24">
        <v>1</v>
      </c>
      <c r="E79" s="21">
        <f t="shared" si="3"/>
        <v>179</v>
      </c>
      <c r="F79" s="20">
        <v>188</v>
      </c>
      <c r="G79" s="37">
        <f t="shared" si="4"/>
        <v>367</v>
      </c>
    </row>
    <row r="80" spans="2:7" ht="29.45" customHeight="1">
      <c r="B80" s="18" t="s">
        <v>142</v>
      </c>
      <c r="C80" s="19" t="s">
        <v>143</v>
      </c>
      <c r="D80" s="20">
        <v>1.5</v>
      </c>
      <c r="E80" s="21">
        <f t="shared" si="3"/>
        <v>268.5</v>
      </c>
      <c r="F80" s="20">
        <v>140</v>
      </c>
      <c r="G80" s="37">
        <f t="shared" si="4"/>
        <v>408.5</v>
      </c>
    </row>
    <row r="81" spans="2:7" ht="45">
      <c r="B81" s="18" t="s">
        <v>144</v>
      </c>
      <c r="C81" s="19" t="s">
        <v>145</v>
      </c>
      <c r="D81" s="20">
        <v>1.5</v>
      </c>
      <c r="E81" s="21">
        <f t="shared" si="3"/>
        <v>268.5</v>
      </c>
      <c r="F81" s="20">
        <v>188</v>
      </c>
      <c r="G81" s="37">
        <f t="shared" si="4"/>
        <v>456.5</v>
      </c>
    </row>
    <row r="82" spans="2:7" ht="45">
      <c r="B82" s="18" t="s">
        <v>146</v>
      </c>
      <c r="C82" s="19" t="s">
        <v>147</v>
      </c>
      <c r="D82" s="24">
        <v>2</v>
      </c>
      <c r="E82" s="21">
        <f t="shared" si="3"/>
        <v>358</v>
      </c>
      <c r="F82" s="20">
        <v>140</v>
      </c>
      <c r="G82" s="37">
        <f t="shared" si="4"/>
        <v>498</v>
      </c>
    </row>
    <row r="83" spans="2:7" ht="45">
      <c r="B83" s="18" t="s">
        <v>148</v>
      </c>
      <c r="C83" s="19" t="s">
        <v>149</v>
      </c>
      <c r="D83" s="24">
        <v>2</v>
      </c>
      <c r="E83" s="21">
        <f t="shared" si="3"/>
        <v>358</v>
      </c>
      <c r="F83" s="20">
        <v>188</v>
      </c>
      <c r="G83" s="37">
        <f t="shared" si="4"/>
        <v>546</v>
      </c>
    </row>
    <row r="84" spans="2:7" ht="60">
      <c r="B84" s="18" t="s">
        <v>150</v>
      </c>
      <c r="C84" s="19" t="s">
        <v>151</v>
      </c>
      <c r="D84" s="24">
        <v>2</v>
      </c>
      <c r="E84" s="21">
        <f t="shared" si="3"/>
        <v>358</v>
      </c>
      <c r="F84" s="20">
        <f>84+10</f>
        <v>94</v>
      </c>
      <c r="G84" s="37">
        <f t="shared" si="4"/>
        <v>452</v>
      </c>
    </row>
    <row r="85" spans="2:7" ht="60">
      <c r="B85" s="18" t="s">
        <v>152</v>
      </c>
      <c r="C85" s="19" t="s">
        <v>153</v>
      </c>
      <c r="D85" s="24">
        <v>2</v>
      </c>
      <c r="E85" s="21">
        <f t="shared" si="3"/>
        <v>358</v>
      </c>
      <c r="F85" s="20">
        <f>88+10</f>
        <v>98</v>
      </c>
      <c r="G85" s="37">
        <f t="shared" si="4"/>
        <v>456</v>
      </c>
    </row>
    <row r="86" spans="2:7" ht="60">
      <c r="B86" s="18" t="s">
        <v>154</v>
      </c>
      <c r="C86" s="19" t="s">
        <v>155</v>
      </c>
      <c r="D86" s="20">
        <v>2.5</v>
      </c>
      <c r="E86" s="21">
        <f t="shared" si="3"/>
        <v>447.5</v>
      </c>
      <c r="F86" s="20">
        <f>84+10</f>
        <v>94</v>
      </c>
      <c r="G86" s="37">
        <f t="shared" si="4"/>
        <v>541.5</v>
      </c>
    </row>
    <row r="87" spans="2:7" ht="60">
      <c r="B87" s="18" t="s">
        <v>156</v>
      </c>
      <c r="C87" s="19" t="s">
        <v>157</v>
      </c>
      <c r="D87" s="20">
        <v>2.5</v>
      </c>
      <c r="E87" s="21">
        <f t="shared" si="3"/>
        <v>447.5</v>
      </c>
      <c r="F87" s="20">
        <f>88+10</f>
        <v>98</v>
      </c>
      <c r="G87" s="37">
        <f t="shared" si="4"/>
        <v>545.5</v>
      </c>
    </row>
    <row r="88" spans="2:7" ht="60">
      <c r="B88" s="18" t="s">
        <v>158</v>
      </c>
      <c r="C88" s="19" t="s">
        <v>159</v>
      </c>
      <c r="D88" s="20">
        <v>3.5</v>
      </c>
      <c r="E88" s="21">
        <f t="shared" si="3"/>
        <v>626.5</v>
      </c>
      <c r="F88" s="20">
        <f>84+10</f>
        <v>94</v>
      </c>
      <c r="G88" s="37">
        <f t="shared" si="4"/>
        <v>720.5</v>
      </c>
    </row>
    <row r="89" spans="2:7" ht="60">
      <c r="B89" s="18" t="s">
        <v>160</v>
      </c>
      <c r="C89" s="19" t="s">
        <v>161</v>
      </c>
      <c r="D89" s="20">
        <v>3.5</v>
      </c>
      <c r="E89" s="21">
        <f t="shared" si="3"/>
        <v>626.5</v>
      </c>
      <c r="F89" s="20">
        <f>88+10</f>
        <v>98</v>
      </c>
      <c r="G89" s="37">
        <f t="shared" si="4"/>
        <v>724.5</v>
      </c>
    </row>
    <row r="90" spans="2:7" ht="60">
      <c r="B90" s="18" t="s">
        <v>162</v>
      </c>
      <c r="C90" s="19" t="s">
        <v>163</v>
      </c>
      <c r="D90" s="24">
        <v>2</v>
      </c>
      <c r="E90" s="21">
        <f t="shared" si="3"/>
        <v>358</v>
      </c>
      <c r="F90" s="20">
        <f>84+22</f>
        <v>106</v>
      </c>
      <c r="G90" s="37">
        <f t="shared" si="4"/>
        <v>464</v>
      </c>
    </row>
    <row r="91" spans="2:7" ht="60">
      <c r="B91" s="18" t="s">
        <v>164</v>
      </c>
      <c r="C91" s="19" t="s">
        <v>165</v>
      </c>
      <c r="D91" s="24">
        <v>2</v>
      </c>
      <c r="E91" s="21">
        <f t="shared" si="3"/>
        <v>358</v>
      </c>
      <c r="F91" s="20">
        <f>88+22</f>
        <v>110</v>
      </c>
      <c r="G91" s="37">
        <f t="shared" si="4"/>
        <v>468</v>
      </c>
    </row>
    <row r="92" spans="2:7" ht="60">
      <c r="B92" s="18" t="s">
        <v>166</v>
      </c>
      <c r="C92" s="19" t="s">
        <v>167</v>
      </c>
      <c r="D92" s="20">
        <v>2.5</v>
      </c>
      <c r="E92" s="21">
        <f t="shared" si="3"/>
        <v>447.5</v>
      </c>
      <c r="F92" s="20">
        <f>84+22</f>
        <v>106</v>
      </c>
      <c r="G92" s="37">
        <f t="shared" si="4"/>
        <v>553.5</v>
      </c>
    </row>
    <row r="93" spans="2:7" ht="60">
      <c r="B93" s="18" t="s">
        <v>168</v>
      </c>
      <c r="C93" s="19" t="s">
        <v>169</v>
      </c>
      <c r="D93" s="20">
        <v>2.5</v>
      </c>
      <c r="E93" s="21">
        <f t="shared" si="3"/>
        <v>447.5</v>
      </c>
      <c r="F93" s="20">
        <f>88+22</f>
        <v>110</v>
      </c>
      <c r="G93" s="37">
        <f t="shared" si="4"/>
        <v>557.5</v>
      </c>
    </row>
    <row r="94" spans="2:7" ht="60">
      <c r="B94" s="18" t="s">
        <v>170</v>
      </c>
      <c r="C94" s="19" t="s">
        <v>171</v>
      </c>
      <c r="D94" s="20">
        <v>3.5</v>
      </c>
      <c r="E94" s="21">
        <f t="shared" si="3"/>
        <v>626.5</v>
      </c>
      <c r="F94" s="20">
        <f>84+22</f>
        <v>106</v>
      </c>
      <c r="G94" s="37">
        <f t="shared" si="4"/>
        <v>732.5</v>
      </c>
    </row>
    <row r="95" spans="2:7" ht="60">
      <c r="B95" s="18" t="s">
        <v>172</v>
      </c>
      <c r="C95" s="19" t="s">
        <v>173</v>
      </c>
      <c r="D95" s="20">
        <v>3.5</v>
      </c>
      <c r="E95" s="21">
        <f t="shared" si="3"/>
        <v>626.5</v>
      </c>
      <c r="F95" s="20">
        <f>88+22</f>
        <v>110</v>
      </c>
      <c r="G95" s="37">
        <f t="shared" si="4"/>
        <v>736.5</v>
      </c>
    </row>
    <row r="96" spans="2:7" ht="30">
      <c r="B96" s="18" t="s">
        <v>174</v>
      </c>
      <c r="C96" s="19" t="s">
        <v>175</v>
      </c>
      <c r="D96" s="20">
        <v>0.5</v>
      </c>
      <c r="E96" s="21">
        <f t="shared" si="3"/>
        <v>89.5</v>
      </c>
      <c r="F96" s="20">
        <v>19</v>
      </c>
      <c r="G96" s="37">
        <f t="shared" si="4"/>
        <v>108.5</v>
      </c>
    </row>
    <row r="97" spans="2:7" ht="30">
      <c r="B97" s="18" t="s">
        <v>176</v>
      </c>
      <c r="C97" s="19" t="s">
        <v>177</v>
      </c>
      <c r="D97" s="20">
        <v>0.5</v>
      </c>
      <c r="E97" s="21">
        <f t="shared" si="3"/>
        <v>89.5</v>
      </c>
      <c r="F97" s="20">
        <v>8</v>
      </c>
      <c r="G97" s="37">
        <f t="shared" si="4"/>
        <v>97.5</v>
      </c>
    </row>
    <row r="98" spans="2:7">
      <c r="B98" s="18" t="s">
        <v>178</v>
      </c>
      <c r="C98" s="19" t="s">
        <v>179</v>
      </c>
      <c r="D98" s="24">
        <v>1</v>
      </c>
      <c r="E98" s="21">
        <f t="shared" si="3"/>
        <v>179</v>
      </c>
      <c r="F98" s="20"/>
      <c r="G98" s="37">
        <f t="shared" si="4"/>
        <v>179</v>
      </c>
    </row>
    <row r="99" spans="2:7" ht="15.75">
      <c r="B99" s="30"/>
      <c r="C99" s="84" t="s">
        <v>180</v>
      </c>
      <c r="D99" s="84"/>
      <c r="E99" s="84"/>
      <c r="F99" s="40"/>
      <c r="G99" s="41"/>
    </row>
    <row r="100" spans="2:7" ht="60">
      <c r="B100" s="18" t="s">
        <v>181</v>
      </c>
      <c r="C100" s="19" t="s">
        <v>182</v>
      </c>
      <c r="D100" s="24">
        <v>3</v>
      </c>
      <c r="E100" s="21">
        <f t="shared" ref="E100:E163" si="5">179*D100</f>
        <v>537</v>
      </c>
      <c r="F100" s="20">
        <f>272+10</f>
        <v>282</v>
      </c>
      <c r="G100" s="37">
        <f t="shared" ref="G100:G163" si="6">E100+F100</f>
        <v>819</v>
      </c>
    </row>
    <row r="101" spans="2:7" ht="60">
      <c r="B101" s="18" t="s">
        <v>183</v>
      </c>
      <c r="C101" s="19" t="s">
        <v>184</v>
      </c>
      <c r="D101" s="24">
        <v>3</v>
      </c>
      <c r="E101" s="21">
        <f t="shared" si="5"/>
        <v>537</v>
      </c>
      <c r="F101" s="20">
        <f>272+22</f>
        <v>294</v>
      </c>
      <c r="G101" s="37">
        <f t="shared" si="6"/>
        <v>831</v>
      </c>
    </row>
    <row r="102" spans="2:7" ht="60">
      <c r="B102" s="18" t="s">
        <v>185</v>
      </c>
      <c r="C102" s="19" t="s">
        <v>186</v>
      </c>
      <c r="D102" s="24">
        <v>3</v>
      </c>
      <c r="E102" s="21">
        <f t="shared" si="5"/>
        <v>537</v>
      </c>
      <c r="F102" s="20">
        <f>317+10</f>
        <v>327</v>
      </c>
      <c r="G102" s="37">
        <f t="shared" si="6"/>
        <v>864</v>
      </c>
    </row>
    <row r="103" spans="2:7" ht="60">
      <c r="B103" s="18" t="s">
        <v>187</v>
      </c>
      <c r="C103" s="19" t="s">
        <v>188</v>
      </c>
      <c r="D103" s="24">
        <v>3</v>
      </c>
      <c r="E103" s="21">
        <f t="shared" si="5"/>
        <v>537</v>
      </c>
      <c r="F103" s="20">
        <f>317+22</f>
        <v>339</v>
      </c>
      <c r="G103" s="37">
        <f t="shared" si="6"/>
        <v>876</v>
      </c>
    </row>
    <row r="104" spans="2:7" ht="60">
      <c r="B104" s="18" t="s">
        <v>189</v>
      </c>
      <c r="C104" s="19" t="s">
        <v>190</v>
      </c>
      <c r="D104" s="24">
        <v>3</v>
      </c>
      <c r="E104" s="21">
        <f t="shared" si="5"/>
        <v>537</v>
      </c>
      <c r="F104" s="20">
        <f>289+10</f>
        <v>299</v>
      </c>
      <c r="G104" s="37">
        <f t="shared" si="6"/>
        <v>836</v>
      </c>
    </row>
    <row r="105" spans="2:7" ht="60">
      <c r="B105" s="18" t="s">
        <v>191</v>
      </c>
      <c r="C105" s="19" t="s">
        <v>192</v>
      </c>
      <c r="D105" s="24">
        <v>3</v>
      </c>
      <c r="E105" s="21">
        <f t="shared" si="5"/>
        <v>537</v>
      </c>
      <c r="F105" s="20">
        <f>289+22</f>
        <v>311</v>
      </c>
      <c r="G105" s="37">
        <f t="shared" si="6"/>
        <v>848</v>
      </c>
    </row>
    <row r="106" spans="2:7" ht="60">
      <c r="B106" s="18" t="s">
        <v>193</v>
      </c>
      <c r="C106" s="19" t="s">
        <v>194</v>
      </c>
      <c r="D106" s="24">
        <v>4</v>
      </c>
      <c r="E106" s="21">
        <f t="shared" si="5"/>
        <v>716</v>
      </c>
      <c r="F106" s="20">
        <f>272+10</f>
        <v>282</v>
      </c>
      <c r="G106" s="37">
        <f t="shared" si="6"/>
        <v>998</v>
      </c>
    </row>
    <row r="107" spans="2:7" ht="45">
      <c r="B107" s="18" t="s">
        <v>195</v>
      </c>
      <c r="C107" s="19" t="s">
        <v>196</v>
      </c>
      <c r="D107" s="24">
        <v>4</v>
      </c>
      <c r="E107" s="21">
        <f t="shared" si="5"/>
        <v>716</v>
      </c>
      <c r="F107" s="20">
        <f>272+80</f>
        <v>352</v>
      </c>
      <c r="G107" s="37">
        <f t="shared" si="6"/>
        <v>1068</v>
      </c>
    </row>
    <row r="108" spans="2:7" ht="45">
      <c r="B108" s="18" t="s">
        <v>197</v>
      </c>
      <c r="C108" s="19" t="s">
        <v>198</v>
      </c>
      <c r="D108" s="24">
        <v>4</v>
      </c>
      <c r="E108" s="21">
        <f t="shared" si="5"/>
        <v>716</v>
      </c>
      <c r="F108" s="20">
        <f>272+129</f>
        <v>401</v>
      </c>
      <c r="G108" s="37">
        <f t="shared" si="6"/>
        <v>1117</v>
      </c>
    </row>
    <row r="109" spans="2:7" ht="45">
      <c r="B109" s="18" t="s">
        <v>199</v>
      </c>
      <c r="C109" s="19" t="s">
        <v>200</v>
      </c>
      <c r="D109" s="38">
        <v>4</v>
      </c>
      <c r="E109" s="29">
        <f t="shared" si="5"/>
        <v>716</v>
      </c>
      <c r="F109" s="27">
        <f>317+10</f>
        <v>327</v>
      </c>
      <c r="G109" s="39">
        <f t="shared" si="6"/>
        <v>1043</v>
      </c>
    </row>
    <row r="110" spans="2:7" ht="45">
      <c r="B110" s="18" t="s">
        <v>201</v>
      </c>
      <c r="C110" s="19" t="s">
        <v>202</v>
      </c>
      <c r="D110" s="24">
        <v>4</v>
      </c>
      <c r="E110" s="21">
        <f t="shared" si="5"/>
        <v>716</v>
      </c>
      <c r="F110" s="20">
        <f>317+80</f>
        <v>397</v>
      </c>
      <c r="G110" s="37">
        <f t="shared" si="6"/>
        <v>1113</v>
      </c>
    </row>
    <row r="111" spans="2:7" ht="45">
      <c r="B111" s="18" t="s">
        <v>203</v>
      </c>
      <c r="C111" s="19" t="s">
        <v>204</v>
      </c>
      <c r="D111" s="24">
        <v>4</v>
      </c>
      <c r="E111" s="21">
        <f t="shared" si="5"/>
        <v>716</v>
      </c>
      <c r="F111" s="20">
        <f>317+129</f>
        <v>446</v>
      </c>
      <c r="G111" s="37">
        <f t="shared" si="6"/>
        <v>1162</v>
      </c>
    </row>
    <row r="112" spans="2:7" ht="60">
      <c r="B112" s="18" t="s">
        <v>205</v>
      </c>
      <c r="C112" s="19" t="s">
        <v>206</v>
      </c>
      <c r="D112" s="24">
        <v>4</v>
      </c>
      <c r="E112" s="21">
        <f t="shared" si="5"/>
        <v>716</v>
      </c>
      <c r="F112" s="20">
        <f>289+10</f>
        <v>299</v>
      </c>
      <c r="G112" s="37">
        <f t="shared" si="6"/>
        <v>1015</v>
      </c>
    </row>
    <row r="113" spans="2:7" ht="60">
      <c r="B113" s="18" t="s">
        <v>207</v>
      </c>
      <c r="C113" s="19" t="s">
        <v>208</v>
      </c>
      <c r="D113" s="24">
        <v>4</v>
      </c>
      <c r="E113" s="21">
        <f t="shared" si="5"/>
        <v>716</v>
      </c>
      <c r="F113" s="20">
        <f>289+80</f>
        <v>369</v>
      </c>
      <c r="G113" s="37">
        <f t="shared" si="6"/>
        <v>1085</v>
      </c>
    </row>
    <row r="114" spans="2:7" ht="60">
      <c r="B114" s="18" t="s">
        <v>209</v>
      </c>
      <c r="C114" s="19" t="s">
        <v>210</v>
      </c>
      <c r="D114" s="24">
        <v>4</v>
      </c>
      <c r="E114" s="21">
        <f t="shared" si="5"/>
        <v>716</v>
      </c>
      <c r="F114" s="20">
        <f>289+129</f>
        <v>418</v>
      </c>
      <c r="G114" s="37">
        <f t="shared" si="6"/>
        <v>1134</v>
      </c>
    </row>
    <row r="115" spans="2:7" ht="45">
      <c r="B115" s="18" t="s">
        <v>211</v>
      </c>
      <c r="C115" s="19" t="s">
        <v>212</v>
      </c>
      <c r="D115" s="24">
        <v>4</v>
      </c>
      <c r="E115" s="21">
        <f t="shared" si="5"/>
        <v>716</v>
      </c>
      <c r="F115" s="20">
        <f>272+10</f>
        <v>282</v>
      </c>
      <c r="G115" s="37">
        <f t="shared" si="6"/>
        <v>998</v>
      </c>
    </row>
    <row r="116" spans="2:7" ht="45">
      <c r="B116" s="18" t="s">
        <v>213</v>
      </c>
      <c r="C116" s="19" t="s">
        <v>214</v>
      </c>
      <c r="D116" s="24">
        <v>4</v>
      </c>
      <c r="E116" s="21">
        <f t="shared" si="5"/>
        <v>716</v>
      </c>
      <c r="F116" s="20">
        <f>272+22</f>
        <v>294</v>
      </c>
      <c r="G116" s="37">
        <f t="shared" si="6"/>
        <v>1010</v>
      </c>
    </row>
    <row r="117" spans="2:7" ht="45">
      <c r="B117" s="18" t="s">
        <v>215</v>
      </c>
      <c r="C117" s="19" t="s">
        <v>216</v>
      </c>
      <c r="D117" s="24">
        <v>4</v>
      </c>
      <c r="E117" s="21">
        <f t="shared" si="5"/>
        <v>716</v>
      </c>
      <c r="F117" s="20">
        <f>317+10</f>
        <v>327</v>
      </c>
      <c r="G117" s="37">
        <f t="shared" si="6"/>
        <v>1043</v>
      </c>
    </row>
    <row r="118" spans="2:7" ht="45">
      <c r="B118" s="18" t="s">
        <v>217</v>
      </c>
      <c r="C118" s="19" t="s">
        <v>218</v>
      </c>
      <c r="D118" s="24">
        <v>4</v>
      </c>
      <c r="E118" s="21">
        <f t="shared" si="5"/>
        <v>716</v>
      </c>
      <c r="F118" s="20">
        <f>317+22</f>
        <v>339</v>
      </c>
      <c r="G118" s="37">
        <f t="shared" si="6"/>
        <v>1055</v>
      </c>
    </row>
    <row r="119" spans="2:7" ht="60">
      <c r="B119" s="18" t="s">
        <v>219</v>
      </c>
      <c r="C119" s="19" t="s">
        <v>220</v>
      </c>
      <c r="D119" s="24">
        <v>4</v>
      </c>
      <c r="E119" s="21">
        <f t="shared" si="5"/>
        <v>716</v>
      </c>
      <c r="F119" s="27">
        <f>289+10</f>
        <v>299</v>
      </c>
      <c r="G119" s="37">
        <f t="shared" si="6"/>
        <v>1015</v>
      </c>
    </row>
    <row r="120" spans="2:7" ht="60">
      <c r="B120" s="18" t="s">
        <v>221</v>
      </c>
      <c r="C120" s="19" t="s">
        <v>222</v>
      </c>
      <c r="D120" s="24">
        <v>4</v>
      </c>
      <c r="E120" s="21">
        <f t="shared" si="5"/>
        <v>716</v>
      </c>
      <c r="F120" s="20">
        <f>289+22</f>
        <v>311</v>
      </c>
      <c r="G120" s="37">
        <f t="shared" si="6"/>
        <v>1027</v>
      </c>
    </row>
    <row r="121" spans="2:7" ht="45">
      <c r="B121" s="18" t="s">
        <v>223</v>
      </c>
      <c r="C121" s="19" t="s">
        <v>224</v>
      </c>
      <c r="D121" s="24">
        <v>5</v>
      </c>
      <c r="E121" s="21">
        <f t="shared" si="5"/>
        <v>895</v>
      </c>
      <c r="F121" s="20">
        <f>272+10</f>
        <v>282</v>
      </c>
      <c r="G121" s="37">
        <f t="shared" si="6"/>
        <v>1177</v>
      </c>
    </row>
    <row r="122" spans="2:7" ht="45">
      <c r="B122" s="18" t="s">
        <v>225</v>
      </c>
      <c r="C122" s="19" t="s">
        <v>226</v>
      </c>
      <c r="D122" s="24">
        <v>5</v>
      </c>
      <c r="E122" s="21">
        <f t="shared" si="5"/>
        <v>895</v>
      </c>
      <c r="F122" s="20">
        <f>272+80</f>
        <v>352</v>
      </c>
      <c r="G122" s="37">
        <f t="shared" si="6"/>
        <v>1247</v>
      </c>
    </row>
    <row r="123" spans="2:7" ht="45">
      <c r="B123" s="18" t="s">
        <v>227</v>
      </c>
      <c r="C123" s="19" t="s">
        <v>228</v>
      </c>
      <c r="D123" s="24">
        <v>5</v>
      </c>
      <c r="E123" s="21">
        <f t="shared" si="5"/>
        <v>895</v>
      </c>
      <c r="F123" s="20">
        <f>272+129</f>
        <v>401</v>
      </c>
      <c r="G123" s="37">
        <f t="shared" si="6"/>
        <v>1296</v>
      </c>
    </row>
    <row r="124" spans="2:7" ht="45">
      <c r="B124" s="18" t="s">
        <v>229</v>
      </c>
      <c r="C124" s="19" t="s">
        <v>230</v>
      </c>
      <c r="D124" s="24">
        <v>5</v>
      </c>
      <c r="E124" s="21">
        <f t="shared" si="5"/>
        <v>895</v>
      </c>
      <c r="F124" s="27">
        <f>317+10</f>
        <v>327</v>
      </c>
      <c r="G124" s="37">
        <f t="shared" si="6"/>
        <v>1222</v>
      </c>
    </row>
    <row r="125" spans="2:7" ht="45">
      <c r="B125" s="18" t="s">
        <v>231</v>
      </c>
      <c r="C125" s="19" t="s">
        <v>232</v>
      </c>
      <c r="D125" s="24">
        <v>5</v>
      </c>
      <c r="E125" s="21">
        <f t="shared" si="5"/>
        <v>895</v>
      </c>
      <c r="F125" s="20">
        <f>317+80</f>
        <v>397</v>
      </c>
      <c r="G125" s="37">
        <f t="shared" si="6"/>
        <v>1292</v>
      </c>
    </row>
    <row r="126" spans="2:7" ht="45">
      <c r="B126" s="18" t="s">
        <v>233</v>
      </c>
      <c r="C126" s="19" t="s">
        <v>234</v>
      </c>
      <c r="D126" s="24">
        <v>5</v>
      </c>
      <c r="E126" s="21">
        <f t="shared" si="5"/>
        <v>895</v>
      </c>
      <c r="F126" s="20">
        <f>317+129</f>
        <v>446</v>
      </c>
      <c r="G126" s="37">
        <f t="shared" si="6"/>
        <v>1341</v>
      </c>
    </row>
    <row r="127" spans="2:7" ht="60">
      <c r="B127" s="18" t="s">
        <v>235</v>
      </c>
      <c r="C127" s="19" t="s">
        <v>236</v>
      </c>
      <c r="D127" s="24">
        <v>5</v>
      </c>
      <c r="E127" s="21">
        <f t="shared" si="5"/>
        <v>895</v>
      </c>
      <c r="F127" s="27">
        <f>289+10</f>
        <v>299</v>
      </c>
      <c r="G127" s="37">
        <f t="shared" si="6"/>
        <v>1194</v>
      </c>
    </row>
    <row r="128" spans="2:7" ht="60">
      <c r="B128" s="18" t="s">
        <v>237</v>
      </c>
      <c r="C128" s="19" t="s">
        <v>238</v>
      </c>
      <c r="D128" s="24">
        <v>5</v>
      </c>
      <c r="E128" s="21">
        <f t="shared" si="5"/>
        <v>895</v>
      </c>
      <c r="F128" s="27">
        <f>289+80</f>
        <v>369</v>
      </c>
      <c r="G128" s="37">
        <f t="shared" si="6"/>
        <v>1264</v>
      </c>
    </row>
    <row r="129" spans="2:7" ht="60">
      <c r="B129" s="18" t="s">
        <v>239</v>
      </c>
      <c r="C129" s="19" t="s">
        <v>240</v>
      </c>
      <c r="D129" s="24">
        <v>5</v>
      </c>
      <c r="E129" s="21">
        <f t="shared" si="5"/>
        <v>895</v>
      </c>
      <c r="F129" s="27">
        <f>289+129</f>
        <v>418</v>
      </c>
      <c r="G129" s="37">
        <f t="shared" si="6"/>
        <v>1313</v>
      </c>
    </row>
    <row r="130" spans="2:7" ht="45">
      <c r="B130" s="18" t="s">
        <v>241</v>
      </c>
      <c r="C130" s="19" t="s">
        <v>242</v>
      </c>
      <c r="D130" s="20">
        <v>5.5</v>
      </c>
      <c r="E130" s="21">
        <f t="shared" si="5"/>
        <v>984.5</v>
      </c>
      <c r="F130" s="20">
        <f>272+10</f>
        <v>282</v>
      </c>
      <c r="G130" s="37">
        <f t="shared" si="6"/>
        <v>1266.5</v>
      </c>
    </row>
    <row r="131" spans="2:7" ht="45">
      <c r="B131" s="18" t="s">
        <v>243</v>
      </c>
      <c r="C131" s="19" t="s">
        <v>244</v>
      </c>
      <c r="D131" s="20">
        <v>5.5</v>
      </c>
      <c r="E131" s="21">
        <f t="shared" si="5"/>
        <v>984.5</v>
      </c>
      <c r="F131" s="20">
        <f>272+22</f>
        <v>294</v>
      </c>
      <c r="G131" s="37">
        <f t="shared" si="6"/>
        <v>1278.5</v>
      </c>
    </row>
    <row r="132" spans="2:7" ht="45">
      <c r="B132" s="18" t="s">
        <v>245</v>
      </c>
      <c r="C132" s="19" t="s">
        <v>246</v>
      </c>
      <c r="D132" s="20">
        <v>5.5</v>
      </c>
      <c r="E132" s="21">
        <f t="shared" si="5"/>
        <v>984.5</v>
      </c>
      <c r="F132" s="20">
        <f>317+10</f>
        <v>327</v>
      </c>
      <c r="G132" s="37">
        <f t="shared" si="6"/>
        <v>1311.5</v>
      </c>
    </row>
    <row r="133" spans="2:7" ht="45">
      <c r="B133" s="18" t="s">
        <v>247</v>
      </c>
      <c r="C133" s="19" t="s">
        <v>248</v>
      </c>
      <c r="D133" s="20">
        <v>5.5</v>
      </c>
      <c r="E133" s="21">
        <f t="shared" si="5"/>
        <v>984.5</v>
      </c>
      <c r="F133" s="20">
        <f>317+22</f>
        <v>339</v>
      </c>
      <c r="G133" s="37">
        <f t="shared" si="6"/>
        <v>1323.5</v>
      </c>
    </row>
    <row r="134" spans="2:7" ht="60">
      <c r="B134" s="18" t="s">
        <v>249</v>
      </c>
      <c r="C134" s="19" t="s">
        <v>250</v>
      </c>
      <c r="D134" s="20">
        <v>5.5</v>
      </c>
      <c r="E134" s="21">
        <f t="shared" si="5"/>
        <v>984.5</v>
      </c>
      <c r="F134" s="27">
        <f>289+10</f>
        <v>299</v>
      </c>
      <c r="G134" s="37">
        <f t="shared" si="6"/>
        <v>1283.5</v>
      </c>
    </row>
    <row r="135" spans="2:7" ht="60">
      <c r="B135" s="18" t="s">
        <v>251</v>
      </c>
      <c r="C135" s="19" t="s">
        <v>252</v>
      </c>
      <c r="D135" s="20">
        <v>5.5</v>
      </c>
      <c r="E135" s="21">
        <f t="shared" si="5"/>
        <v>984.5</v>
      </c>
      <c r="F135" s="20">
        <f>289+22</f>
        <v>311</v>
      </c>
      <c r="G135" s="37">
        <f t="shared" si="6"/>
        <v>1295.5</v>
      </c>
    </row>
    <row r="136" spans="2:7" ht="45">
      <c r="B136" s="18" t="s">
        <v>253</v>
      </c>
      <c r="C136" s="19" t="s">
        <v>254</v>
      </c>
      <c r="D136" s="20">
        <v>6.5</v>
      </c>
      <c r="E136" s="21">
        <f t="shared" si="5"/>
        <v>1163.5</v>
      </c>
      <c r="F136" s="20">
        <f>272+10</f>
        <v>282</v>
      </c>
      <c r="G136" s="37">
        <f t="shared" si="6"/>
        <v>1445.5</v>
      </c>
    </row>
    <row r="137" spans="2:7" ht="45">
      <c r="B137" s="18" t="s">
        <v>255</v>
      </c>
      <c r="C137" s="19" t="s">
        <v>256</v>
      </c>
      <c r="D137" s="20">
        <v>6.5</v>
      </c>
      <c r="E137" s="21">
        <f t="shared" si="5"/>
        <v>1163.5</v>
      </c>
      <c r="F137" s="20">
        <f>272+80</f>
        <v>352</v>
      </c>
      <c r="G137" s="37">
        <f t="shared" si="6"/>
        <v>1515.5</v>
      </c>
    </row>
    <row r="138" spans="2:7" ht="45">
      <c r="B138" s="18" t="s">
        <v>257</v>
      </c>
      <c r="C138" s="19" t="s">
        <v>258</v>
      </c>
      <c r="D138" s="20">
        <v>6.5</v>
      </c>
      <c r="E138" s="21">
        <f t="shared" si="5"/>
        <v>1163.5</v>
      </c>
      <c r="F138" s="20">
        <f>272+129</f>
        <v>401</v>
      </c>
      <c r="G138" s="37">
        <f t="shared" si="6"/>
        <v>1564.5</v>
      </c>
    </row>
    <row r="139" spans="2:7" ht="45">
      <c r="B139" s="18" t="s">
        <v>259</v>
      </c>
      <c r="C139" s="19" t="s">
        <v>260</v>
      </c>
      <c r="D139" s="20">
        <v>6.5</v>
      </c>
      <c r="E139" s="21">
        <f t="shared" si="5"/>
        <v>1163.5</v>
      </c>
      <c r="F139" s="27">
        <f>317+10</f>
        <v>327</v>
      </c>
      <c r="G139" s="37">
        <f t="shared" si="6"/>
        <v>1490.5</v>
      </c>
    </row>
    <row r="140" spans="2:7" ht="45">
      <c r="B140" s="18" t="s">
        <v>261</v>
      </c>
      <c r="C140" s="19" t="s">
        <v>262</v>
      </c>
      <c r="D140" s="20">
        <v>6.5</v>
      </c>
      <c r="E140" s="21">
        <f t="shared" si="5"/>
        <v>1163.5</v>
      </c>
      <c r="F140" s="20">
        <f>317+80</f>
        <v>397</v>
      </c>
      <c r="G140" s="37">
        <f t="shared" si="6"/>
        <v>1560.5</v>
      </c>
    </row>
    <row r="141" spans="2:7" ht="45">
      <c r="B141" s="18" t="s">
        <v>263</v>
      </c>
      <c r="C141" s="19" t="s">
        <v>264</v>
      </c>
      <c r="D141" s="20">
        <v>6.5</v>
      </c>
      <c r="E141" s="21">
        <f t="shared" si="5"/>
        <v>1163.5</v>
      </c>
      <c r="F141" s="20">
        <f>317+129</f>
        <v>446</v>
      </c>
      <c r="G141" s="37">
        <f t="shared" si="6"/>
        <v>1609.5</v>
      </c>
    </row>
    <row r="142" spans="2:7" ht="60">
      <c r="B142" s="18" t="s">
        <v>265</v>
      </c>
      <c r="C142" s="19" t="s">
        <v>266</v>
      </c>
      <c r="D142" s="20">
        <v>6.5</v>
      </c>
      <c r="E142" s="21">
        <f t="shared" si="5"/>
        <v>1163.5</v>
      </c>
      <c r="F142" s="27">
        <f>289+10</f>
        <v>299</v>
      </c>
      <c r="G142" s="37">
        <f t="shared" si="6"/>
        <v>1462.5</v>
      </c>
    </row>
    <row r="143" spans="2:7" ht="60">
      <c r="B143" s="18" t="s">
        <v>267</v>
      </c>
      <c r="C143" s="19" t="s">
        <v>268</v>
      </c>
      <c r="D143" s="20">
        <v>6.5</v>
      </c>
      <c r="E143" s="21">
        <f t="shared" si="5"/>
        <v>1163.5</v>
      </c>
      <c r="F143" s="27">
        <f>289+80</f>
        <v>369</v>
      </c>
      <c r="G143" s="37">
        <f t="shared" si="6"/>
        <v>1532.5</v>
      </c>
    </row>
    <row r="144" spans="2:7" ht="60">
      <c r="B144" s="18" t="s">
        <v>269</v>
      </c>
      <c r="C144" s="19" t="s">
        <v>270</v>
      </c>
      <c r="D144" s="20">
        <v>6.5</v>
      </c>
      <c r="E144" s="21">
        <f t="shared" si="5"/>
        <v>1163.5</v>
      </c>
      <c r="F144" s="27">
        <f>289+129</f>
        <v>418</v>
      </c>
      <c r="G144" s="37">
        <f t="shared" si="6"/>
        <v>1581.5</v>
      </c>
    </row>
    <row r="145" spans="2:7" ht="30">
      <c r="B145" s="18" t="s">
        <v>271</v>
      </c>
      <c r="C145" s="19" t="s">
        <v>272</v>
      </c>
      <c r="D145" s="24">
        <v>1</v>
      </c>
      <c r="E145" s="21">
        <f t="shared" si="5"/>
        <v>179</v>
      </c>
      <c r="F145" s="27">
        <v>91</v>
      </c>
      <c r="G145" s="37">
        <f t="shared" si="6"/>
        <v>270</v>
      </c>
    </row>
    <row r="146" spans="2:7" ht="60">
      <c r="B146" s="18" t="s">
        <v>273</v>
      </c>
      <c r="C146" s="19" t="s">
        <v>274</v>
      </c>
      <c r="D146" s="38">
        <v>3</v>
      </c>
      <c r="E146" s="21">
        <f t="shared" si="5"/>
        <v>537</v>
      </c>
      <c r="F146" s="20">
        <f>272+10</f>
        <v>282</v>
      </c>
      <c r="G146" s="39">
        <f t="shared" si="6"/>
        <v>819</v>
      </c>
    </row>
    <row r="147" spans="2:7" ht="60">
      <c r="B147" s="18" t="s">
        <v>275</v>
      </c>
      <c r="C147" s="19" t="s">
        <v>276</v>
      </c>
      <c r="D147" s="38">
        <v>3</v>
      </c>
      <c r="E147" s="21">
        <f t="shared" si="5"/>
        <v>537</v>
      </c>
      <c r="F147" s="20">
        <f>272+22</f>
        <v>294</v>
      </c>
      <c r="G147" s="39">
        <f t="shared" si="6"/>
        <v>831</v>
      </c>
    </row>
    <row r="148" spans="2:7" ht="60">
      <c r="B148" s="18" t="s">
        <v>277</v>
      </c>
      <c r="C148" s="19" t="s">
        <v>278</v>
      </c>
      <c r="D148" s="38">
        <v>3</v>
      </c>
      <c r="E148" s="21">
        <f t="shared" si="5"/>
        <v>537</v>
      </c>
      <c r="F148" s="20">
        <f>317+10</f>
        <v>327</v>
      </c>
      <c r="G148" s="39">
        <f t="shared" si="6"/>
        <v>864</v>
      </c>
    </row>
    <row r="149" spans="2:7" ht="60">
      <c r="B149" s="18" t="s">
        <v>279</v>
      </c>
      <c r="C149" s="19" t="s">
        <v>280</v>
      </c>
      <c r="D149" s="38">
        <v>3</v>
      </c>
      <c r="E149" s="21">
        <f t="shared" si="5"/>
        <v>537</v>
      </c>
      <c r="F149" s="20">
        <f>317+22</f>
        <v>339</v>
      </c>
      <c r="G149" s="39">
        <f t="shared" si="6"/>
        <v>876</v>
      </c>
    </row>
    <row r="150" spans="2:7" ht="60">
      <c r="B150" s="18" t="s">
        <v>281</v>
      </c>
      <c r="C150" s="19" t="s">
        <v>282</v>
      </c>
      <c r="D150" s="38">
        <v>3</v>
      </c>
      <c r="E150" s="21">
        <f t="shared" si="5"/>
        <v>537</v>
      </c>
      <c r="F150" s="20">
        <f>289+10</f>
        <v>299</v>
      </c>
      <c r="G150" s="39">
        <f t="shared" si="6"/>
        <v>836</v>
      </c>
    </row>
    <row r="151" spans="2:7" ht="60">
      <c r="B151" s="18" t="s">
        <v>283</v>
      </c>
      <c r="C151" s="19" t="s">
        <v>284</v>
      </c>
      <c r="D151" s="38">
        <v>3</v>
      </c>
      <c r="E151" s="21">
        <f t="shared" si="5"/>
        <v>537</v>
      </c>
      <c r="F151" s="20">
        <f>289+22</f>
        <v>311</v>
      </c>
      <c r="G151" s="39">
        <f t="shared" si="6"/>
        <v>848</v>
      </c>
    </row>
    <row r="152" spans="2:7" ht="30">
      <c r="B152" s="18" t="s">
        <v>285</v>
      </c>
      <c r="C152" s="19" t="s">
        <v>286</v>
      </c>
      <c r="D152" s="27">
        <v>5.5</v>
      </c>
      <c r="E152" s="21">
        <f t="shared" si="5"/>
        <v>984.5</v>
      </c>
      <c r="F152" s="27">
        <v>272</v>
      </c>
      <c r="G152" s="39">
        <f t="shared" si="6"/>
        <v>1256.5</v>
      </c>
    </row>
    <row r="153" spans="2:7" ht="18" customHeight="1">
      <c r="B153" s="18" t="s">
        <v>287</v>
      </c>
      <c r="C153" s="19" t="s">
        <v>288</v>
      </c>
      <c r="D153" s="27">
        <v>5.5</v>
      </c>
      <c r="E153" s="21">
        <f t="shared" si="5"/>
        <v>984.5</v>
      </c>
      <c r="F153" s="27">
        <v>317</v>
      </c>
      <c r="G153" s="39">
        <f t="shared" si="6"/>
        <v>1301.5</v>
      </c>
    </row>
    <row r="154" spans="2:7" ht="30">
      <c r="B154" s="18" t="s">
        <v>289</v>
      </c>
      <c r="C154" s="19" t="s">
        <v>290</v>
      </c>
      <c r="D154" s="27">
        <v>5.5</v>
      </c>
      <c r="E154" s="21">
        <f t="shared" si="5"/>
        <v>984.5</v>
      </c>
      <c r="F154" s="27">
        <v>289</v>
      </c>
      <c r="G154" s="39">
        <f t="shared" si="6"/>
        <v>1273.5</v>
      </c>
    </row>
    <row r="155" spans="2:7" ht="60">
      <c r="B155" s="18" t="s">
        <v>291</v>
      </c>
      <c r="C155" s="19" t="s">
        <v>292</v>
      </c>
      <c r="D155" s="38">
        <v>7</v>
      </c>
      <c r="E155" s="21">
        <f t="shared" si="5"/>
        <v>1253</v>
      </c>
      <c r="F155" s="27">
        <f>272+10+11</f>
        <v>293</v>
      </c>
      <c r="G155" s="39">
        <f t="shared" si="6"/>
        <v>1546</v>
      </c>
    </row>
    <row r="156" spans="2:7" ht="60">
      <c r="B156" s="18" t="s">
        <v>293</v>
      </c>
      <c r="C156" s="19" t="s">
        <v>294</v>
      </c>
      <c r="D156" s="38">
        <v>7</v>
      </c>
      <c r="E156" s="21">
        <f t="shared" si="5"/>
        <v>1253</v>
      </c>
      <c r="F156" s="27">
        <f>272+129+11</f>
        <v>412</v>
      </c>
      <c r="G156" s="39">
        <f t="shared" si="6"/>
        <v>1665</v>
      </c>
    </row>
    <row r="157" spans="2:7" ht="60">
      <c r="B157" s="18" t="s">
        <v>295</v>
      </c>
      <c r="C157" s="19" t="s">
        <v>296</v>
      </c>
      <c r="D157" s="38">
        <v>7</v>
      </c>
      <c r="E157" s="21">
        <f t="shared" si="5"/>
        <v>1253</v>
      </c>
      <c r="F157" s="27">
        <f>88+10+11</f>
        <v>109</v>
      </c>
      <c r="G157" s="39">
        <f t="shared" si="6"/>
        <v>1362</v>
      </c>
    </row>
    <row r="158" spans="2:7" ht="60">
      <c r="B158" s="18" t="s">
        <v>297</v>
      </c>
      <c r="C158" s="19" t="s">
        <v>298</v>
      </c>
      <c r="D158" s="38">
        <v>7</v>
      </c>
      <c r="E158" s="21">
        <f t="shared" si="5"/>
        <v>1253</v>
      </c>
      <c r="F158" s="27">
        <f>88+129+11</f>
        <v>228</v>
      </c>
      <c r="G158" s="39">
        <f t="shared" si="6"/>
        <v>1481</v>
      </c>
    </row>
    <row r="159" spans="2:7" ht="60">
      <c r="B159" s="18" t="s">
        <v>299</v>
      </c>
      <c r="C159" s="19" t="s">
        <v>300</v>
      </c>
      <c r="D159" s="38">
        <v>7</v>
      </c>
      <c r="E159" s="21">
        <f t="shared" si="5"/>
        <v>1253</v>
      </c>
      <c r="F159" s="27">
        <f>84+10+11</f>
        <v>105</v>
      </c>
      <c r="G159" s="39">
        <f t="shared" si="6"/>
        <v>1358</v>
      </c>
    </row>
    <row r="160" spans="2:7" ht="60">
      <c r="B160" s="18" t="s">
        <v>301</v>
      </c>
      <c r="C160" s="19" t="s">
        <v>302</v>
      </c>
      <c r="D160" s="38">
        <v>7</v>
      </c>
      <c r="E160" s="21">
        <f t="shared" si="5"/>
        <v>1253</v>
      </c>
      <c r="F160" s="27">
        <f>84+129+11</f>
        <v>224</v>
      </c>
      <c r="G160" s="39">
        <f t="shared" si="6"/>
        <v>1477</v>
      </c>
    </row>
    <row r="161" spans="2:7" ht="60">
      <c r="B161" s="18" t="s">
        <v>303</v>
      </c>
      <c r="C161" s="19" t="s">
        <v>304</v>
      </c>
      <c r="D161" s="24">
        <v>7</v>
      </c>
      <c r="E161" s="21">
        <f t="shared" si="5"/>
        <v>1253</v>
      </c>
      <c r="F161" s="27">
        <f>272+10+11</f>
        <v>293</v>
      </c>
      <c r="G161" s="37">
        <f t="shared" si="6"/>
        <v>1546</v>
      </c>
    </row>
    <row r="162" spans="2:7" ht="60">
      <c r="B162" s="18" t="s">
        <v>305</v>
      </c>
      <c r="C162" s="19" t="s">
        <v>306</v>
      </c>
      <c r="D162" s="38">
        <v>7</v>
      </c>
      <c r="E162" s="21">
        <f t="shared" si="5"/>
        <v>1253</v>
      </c>
      <c r="F162" s="27">
        <f>272+129+11</f>
        <v>412</v>
      </c>
      <c r="G162" s="39">
        <f t="shared" si="6"/>
        <v>1665</v>
      </c>
    </row>
    <row r="163" spans="2:7" ht="60">
      <c r="B163" s="18" t="s">
        <v>307</v>
      </c>
      <c r="C163" s="19" t="s">
        <v>308</v>
      </c>
      <c r="D163" s="24">
        <v>7</v>
      </c>
      <c r="E163" s="21">
        <f t="shared" si="5"/>
        <v>1253</v>
      </c>
      <c r="F163" s="27">
        <f>317+10+11</f>
        <v>338</v>
      </c>
      <c r="G163" s="37">
        <f t="shared" si="6"/>
        <v>1591</v>
      </c>
    </row>
    <row r="164" spans="2:7" ht="60">
      <c r="B164" s="18" t="s">
        <v>309</v>
      </c>
      <c r="C164" s="19" t="s">
        <v>310</v>
      </c>
      <c r="D164" s="38">
        <v>7</v>
      </c>
      <c r="E164" s="21">
        <f t="shared" ref="E164:E227" si="7">179*D164</f>
        <v>1253</v>
      </c>
      <c r="F164" s="27">
        <f>317+129+11</f>
        <v>457</v>
      </c>
      <c r="G164" s="39">
        <f t="shared" ref="G164:G192" si="8">E164+F164</f>
        <v>1710</v>
      </c>
    </row>
    <row r="165" spans="2:7" ht="60">
      <c r="B165" s="18" t="s">
        <v>311</v>
      </c>
      <c r="C165" s="19" t="s">
        <v>312</v>
      </c>
      <c r="D165" s="24">
        <v>7</v>
      </c>
      <c r="E165" s="21">
        <f t="shared" si="7"/>
        <v>1253</v>
      </c>
      <c r="F165" s="27">
        <f>289+10+11</f>
        <v>310</v>
      </c>
      <c r="G165" s="37">
        <f t="shared" si="8"/>
        <v>1563</v>
      </c>
    </row>
    <row r="166" spans="2:7" ht="60">
      <c r="B166" s="18" t="s">
        <v>313</v>
      </c>
      <c r="C166" s="19" t="s">
        <v>314</v>
      </c>
      <c r="D166" s="38">
        <v>7</v>
      </c>
      <c r="E166" s="21">
        <f t="shared" si="7"/>
        <v>1253</v>
      </c>
      <c r="F166" s="27">
        <f>289+129+11</f>
        <v>429</v>
      </c>
      <c r="G166" s="39">
        <f t="shared" si="8"/>
        <v>1682</v>
      </c>
    </row>
    <row r="167" spans="2:7" ht="60">
      <c r="B167" s="18" t="s">
        <v>315</v>
      </c>
      <c r="C167" s="19" t="s">
        <v>316</v>
      </c>
      <c r="D167" s="24">
        <v>7</v>
      </c>
      <c r="E167" s="21">
        <f t="shared" si="7"/>
        <v>1253</v>
      </c>
      <c r="F167" s="27">
        <f>272+10+55</f>
        <v>337</v>
      </c>
      <c r="G167" s="37">
        <f t="shared" si="8"/>
        <v>1590</v>
      </c>
    </row>
    <row r="168" spans="2:7" ht="60">
      <c r="B168" s="18" t="s">
        <v>317</v>
      </c>
      <c r="C168" s="19" t="s">
        <v>318</v>
      </c>
      <c r="D168" s="38">
        <v>7</v>
      </c>
      <c r="E168" s="21">
        <f t="shared" si="7"/>
        <v>1253</v>
      </c>
      <c r="F168" s="27">
        <f>272+129+55</f>
        <v>456</v>
      </c>
      <c r="G168" s="39">
        <f t="shared" si="8"/>
        <v>1709</v>
      </c>
    </row>
    <row r="169" spans="2:7" ht="60">
      <c r="B169" s="18" t="s">
        <v>319</v>
      </c>
      <c r="C169" s="19" t="s">
        <v>320</v>
      </c>
      <c r="D169" s="24">
        <v>7</v>
      </c>
      <c r="E169" s="21">
        <f t="shared" si="7"/>
        <v>1253</v>
      </c>
      <c r="F169" s="27">
        <f>317+10+55</f>
        <v>382</v>
      </c>
      <c r="G169" s="37">
        <f t="shared" si="8"/>
        <v>1635</v>
      </c>
    </row>
    <row r="170" spans="2:7" ht="60">
      <c r="B170" s="18" t="s">
        <v>321</v>
      </c>
      <c r="C170" s="19" t="s">
        <v>322</v>
      </c>
      <c r="D170" s="38">
        <v>7</v>
      </c>
      <c r="E170" s="21">
        <f t="shared" si="7"/>
        <v>1253</v>
      </c>
      <c r="F170" s="27">
        <f>317+129+55</f>
        <v>501</v>
      </c>
      <c r="G170" s="39">
        <f t="shared" si="8"/>
        <v>1754</v>
      </c>
    </row>
    <row r="171" spans="2:7" ht="57" customHeight="1">
      <c r="B171" s="18" t="s">
        <v>323</v>
      </c>
      <c r="C171" s="19" t="s">
        <v>324</v>
      </c>
      <c r="D171" s="24">
        <v>7</v>
      </c>
      <c r="E171" s="21">
        <f t="shared" si="7"/>
        <v>1253</v>
      </c>
      <c r="F171" s="27">
        <f>289+10+55</f>
        <v>354</v>
      </c>
      <c r="G171" s="37">
        <f t="shared" si="8"/>
        <v>1607</v>
      </c>
    </row>
    <row r="172" spans="2:7" ht="55.15" customHeight="1">
      <c r="B172" s="18" t="s">
        <v>325</v>
      </c>
      <c r="C172" s="19" t="s">
        <v>326</v>
      </c>
      <c r="D172" s="38">
        <v>7</v>
      </c>
      <c r="E172" s="21">
        <f t="shared" si="7"/>
        <v>1253</v>
      </c>
      <c r="F172" s="27">
        <f>289+129+55</f>
        <v>473</v>
      </c>
      <c r="G172" s="39">
        <f t="shared" si="8"/>
        <v>1726</v>
      </c>
    </row>
    <row r="173" spans="2:7" ht="60">
      <c r="B173" s="18" t="s">
        <v>327</v>
      </c>
      <c r="C173" s="19" t="s">
        <v>328</v>
      </c>
      <c r="D173" s="24">
        <v>15</v>
      </c>
      <c r="E173" s="21">
        <f t="shared" si="7"/>
        <v>2685</v>
      </c>
      <c r="F173" s="27">
        <f>272+10+11</f>
        <v>293</v>
      </c>
      <c r="G173" s="37">
        <f t="shared" si="8"/>
        <v>2978</v>
      </c>
    </row>
    <row r="174" spans="2:7" ht="60">
      <c r="B174" s="18" t="s">
        <v>329</v>
      </c>
      <c r="C174" s="19" t="s">
        <v>330</v>
      </c>
      <c r="D174" s="38">
        <v>15</v>
      </c>
      <c r="E174" s="21">
        <f t="shared" si="7"/>
        <v>2685</v>
      </c>
      <c r="F174" s="27">
        <f>272+129+11</f>
        <v>412</v>
      </c>
      <c r="G174" s="39">
        <f t="shared" si="8"/>
        <v>3097</v>
      </c>
    </row>
    <row r="175" spans="2:7" ht="60">
      <c r="B175" s="18" t="s">
        <v>331</v>
      </c>
      <c r="C175" s="19" t="s">
        <v>332</v>
      </c>
      <c r="D175" s="24">
        <v>15</v>
      </c>
      <c r="E175" s="21">
        <f t="shared" si="7"/>
        <v>2685</v>
      </c>
      <c r="F175" s="20">
        <f>317+10+11</f>
        <v>338</v>
      </c>
      <c r="G175" s="37">
        <f t="shared" si="8"/>
        <v>3023</v>
      </c>
    </row>
    <row r="176" spans="2:7" ht="60">
      <c r="B176" s="18" t="s">
        <v>333</v>
      </c>
      <c r="C176" s="19" t="s">
        <v>334</v>
      </c>
      <c r="D176" s="38">
        <v>15</v>
      </c>
      <c r="E176" s="21">
        <f t="shared" si="7"/>
        <v>2685</v>
      </c>
      <c r="F176" s="20">
        <f>317+129+11</f>
        <v>457</v>
      </c>
      <c r="G176" s="39">
        <f t="shared" si="8"/>
        <v>3142</v>
      </c>
    </row>
    <row r="177" spans="2:7" ht="75">
      <c r="B177" s="18" t="s">
        <v>335</v>
      </c>
      <c r="C177" s="19" t="s">
        <v>336</v>
      </c>
      <c r="D177" s="24">
        <v>15</v>
      </c>
      <c r="E177" s="21">
        <f t="shared" si="7"/>
        <v>2685</v>
      </c>
      <c r="F177" s="27">
        <f>289+10+11</f>
        <v>310</v>
      </c>
      <c r="G177" s="37">
        <f t="shared" si="8"/>
        <v>2995</v>
      </c>
    </row>
    <row r="178" spans="2:7" ht="75">
      <c r="B178" s="18" t="s">
        <v>337</v>
      </c>
      <c r="C178" s="19" t="s">
        <v>338</v>
      </c>
      <c r="D178" s="38">
        <v>15</v>
      </c>
      <c r="E178" s="21">
        <f t="shared" si="7"/>
        <v>2685</v>
      </c>
      <c r="F178" s="27">
        <f>289+129+11</f>
        <v>429</v>
      </c>
      <c r="G178" s="39">
        <f t="shared" si="8"/>
        <v>3114</v>
      </c>
    </row>
    <row r="179" spans="2:7" ht="75">
      <c r="B179" s="18" t="s">
        <v>339</v>
      </c>
      <c r="C179" s="19" t="s">
        <v>340</v>
      </c>
      <c r="D179" s="24">
        <v>15</v>
      </c>
      <c r="E179" s="21">
        <f t="shared" si="7"/>
        <v>2685</v>
      </c>
      <c r="F179" s="27">
        <f>272+10+55</f>
        <v>337</v>
      </c>
      <c r="G179" s="37">
        <f t="shared" si="8"/>
        <v>3022</v>
      </c>
    </row>
    <row r="180" spans="2:7" ht="75">
      <c r="B180" s="18" t="s">
        <v>341</v>
      </c>
      <c r="C180" s="19" t="s">
        <v>342</v>
      </c>
      <c r="D180" s="38">
        <v>15</v>
      </c>
      <c r="E180" s="21">
        <f t="shared" si="7"/>
        <v>2685</v>
      </c>
      <c r="F180" s="27">
        <f>272+129+55</f>
        <v>456</v>
      </c>
      <c r="G180" s="39">
        <f t="shared" si="8"/>
        <v>3141</v>
      </c>
    </row>
    <row r="181" spans="2:7" ht="75">
      <c r="B181" s="18" t="s">
        <v>343</v>
      </c>
      <c r="C181" s="19" t="s">
        <v>344</v>
      </c>
      <c r="D181" s="24">
        <v>15</v>
      </c>
      <c r="E181" s="21">
        <f t="shared" si="7"/>
        <v>2685</v>
      </c>
      <c r="F181" s="20">
        <f>317+10+55</f>
        <v>382</v>
      </c>
      <c r="G181" s="37">
        <f t="shared" si="8"/>
        <v>3067</v>
      </c>
    </row>
    <row r="182" spans="2:7" ht="75">
      <c r="B182" s="18" t="s">
        <v>345</v>
      </c>
      <c r="C182" s="19" t="s">
        <v>346</v>
      </c>
      <c r="D182" s="38">
        <v>15</v>
      </c>
      <c r="E182" s="21">
        <f t="shared" si="7"/>
        <v>2685</v>
      </c>
      <c r="F182" s="20">
        <f>317+129+55</f>
        <v>501</v>
      </c>
      <c r="G182" s="39">
        <f t="shared" si="8"/>
        <v>3186</v>
      </c>
    </row>
    <row r="183" spans="2:7" ht="75">
      <c r="B183" s="18" t="s">
        <v>347</v>
      </c>
      <c r="C183" s="19" t="s">
        <v>348</v>
      </c>
      <c r="D183" s="24">
        <v>15</v>
      </c>
      <c r="E183" s="21">
        <f t="shared" si="7"/>
        <v>2685</v>
      </c>
      <c r="F183" s="20">
        <f>289+10+55</f>
        <v>354</v>
      </c>
      <c r="G183" s="37">
        <f t="shared" si="8"/>
        <v>3039</v>
      </c>
    </row>
    <row r="184" spans="2:7" ht="75">
      <c r="B184" s="18" t="s">
        <v>349</v>
      </c>
      <c r="C184" s="19" t="s">
        <v>350</v>
      </c>
      <c r="D184" s="38">
        <v>15</v>
      </c>
      <c r="E184" s="21">
        <f t="shared" si="7"/>
        <v>2685</v>
      </c>
      <c r="F184" s="20">
        <f>289+129+55</f>
        <v>473</v>
      </c>
      <c r="G184" s="39">
        <f t="shared" si="8"/>
        <v>3158</v>
      </c>
    </row>
    <row r="185" spans="2:7" ht="30">
      <c r="B185" s="18" t="s">
        <v>351</v>
      </c>
      <c r="C185" s="19" t="s">
        <v>352</v>
      </c>
      <c r="D185" s="24">
        <v>6</v>
      </c>
      <c r="E185" s="21">
        <f t="shared" si="7"/>
        <v>1074</v>
      </c>
      <c r="F185" s="20">
        <v>272</v>
      </c>
      <c r="G185" s="37">
        <f t="shared" si="8"/>
        <v>1346</v>
      </c>
    </row>
    <row r="186" spans="2:7" ht="30">
      <c r="B186" s="18" t="s">
        <v>353</v>
      </c>
      <c r="C186" s="42" t="s">
        <v>354</v>
      </c>
      <c r="D186" s="24">
        <v>6</v>
      </c>
      <c r="E186" s="21">
        <f t="shared" si="7"/>
        <v>1074</v>
      </c>
      <c r="F186" s="27">
        <v>317</v>
      </c>
      <c r="G186" s="37">
        <f t="shared" si="8"/>
        <v>1391</v>
      </c>
    </row>
    <row r="187" spans="2:7" ht="45">
      <c r="B187" s="18" t="s">
        <v>355</v>
      </c>
      <c r="C187" s="42" t="s">
        <v>356</v>
      </c>
      <c r="D187" s="24">
        <v>6</v>
      </c>
      <c r="E187" s="21">
        <f t="shared" si="7"/>
        <v>1074</v>
      </c>
      <c r="F187" s="20">
        <v>289</v>
      </c>
      <c r="G187" s="37">
        <f t="shared" si="8"/>
        <v>1363</v>
      </c>
    </row>
    <row r="188" spans="2:7" ht="30">
      <c r="B188" s="18" t="s">
        <v>357</v>
      </c>
      <c r="C188" s="42" t="s">
        <v>358</v>
      </c>
      <c r="D188" s="24">
        <v>7</v>
      </c>
      <c r="E188" s="21">
        <f t="shared" si="7"/>
        <v>1253</v>
      </c>
      <c r="F188" s="20">
        <v>272</v>
      </c>
      <c r="G188" s="37">
        <f t="shared" si="8"/>
        <v>1525</v>
      </c>
    </row>
    <row r="189" spans="2:7" ht="30">
      <c r="B189" s="18" t="s">
        <v>359</v>
      </c>
      <c r="C189" s="42" t="s">
        <v>360</v>
      </c>
      <c r="D189" s="24">
        <v>7</v>
      </c>
      <c r="E189" s="21">
        <f t="shared" si="7"/>
        <v>1253</v>
      </c>
      <c r="F189" s="27">
        <v>317</v>
      </c>
      <c r="G189" s="37">
        <f t="shared" si="8"/>
        <v>1570</v>
      </c>
    </row>
    <row r="190" spans="2:7" ht="45">
      <c r="B190" s="18" t="s">
        <v>361</v>
      </c>
      <c r="C190" s="42" t="s">
        <v>362</v>
      </c>
      <c r="D190" s="24">
        <v>7</v>
      </c>
      <c r="E190" s="21">
        <f t="shared" si="7"/>
        <v>1253</v>
      </c>
      <c r="F190" s="20">
        <v>289</v>
      </c>
      <c r="G190" s="37">
        <f t="shared" si="8"/>
        <v>1542</v>
      </c>
    </row>
    <row r="191" spans="2:7" ht="30">
      <c r="B191" s="18" t="s">
        <v>363</v>
      </c>
      <c r="C191" s="43" t="s">
        <v>364</v>
      </c>
      <c r="D191" s="44">
        <v>0.5</v>
      </c>
      <c r="E191" s="21">
        <f t="shared" si="7"/>
        <v>89.5</v>
      </c>
      <c r="F191" s="20"/>
      <c r="G191" s="37">
        <f t="shared" si="8"/>
        <v>89.5</v>
      </c>
    </row>
    <row r="192" spans="2:7" ht="30">
      <c r="B192" s="18" t="s">
        <v>365</v>
      </c>
      <c r="C192" s="43" t="s">
        <v>366</v>
      </c>
      <c r="D192" s="44">
        <v>2</v>
      </c>
      <c r="E192" s="21">
        <f t="shared" si="7"/>
        <v>358</v>
      </c>
      <c r="F192" s="20"/>
      <c r="G192" s="37">
        <f t="shared" si="8"/>
        <v>358</v>
      </c>
    </row>
    <row r="193" spans="2:7" ht="15.75">
      <c r="B193" s="45"/>
      <c r="C193" s="46" t="s">
        <v>367</v>
      </c>
      <c r="D193" s="32"/>
      <c r="E193" s="47"/>
      <c r="F193" s="48"/>
      <c r="G193" s="49"/>
    </row>
    <row r="194" spans="2:7">
      <c r="B194" s="18" t="s">
        <v>368</v>
      </c>
      <c r="C194" s="43" t="s">
        <v>369</v>
      </c>
      <c r="D194" s="50">
        <v>1</v>
      </c>
      <c r="E194" s="21">
        <f t="shared" si="7"/>
        <v>179</v>
      </c>
      <c r="F194" s="20"/>
      <c r="G194" s="37">
        <f t="shared" ref="G194:G257" si="9">E194+F194</f>
        <v>179</v>
      </c>
    </row>
    <row r="195" spans="2:7" ht="30">
      <c r="B195" s="18" t="s">
        <v>370</v>
      </c>
      <c r="C195" s="42" t="s">
        <v>371</v>
      </c>
      <c r="D195" s="38">
        <v>2</v>
      </c>
      <c r="E195" s="21">
        <f t="shared" si="7"/>
        <v>358</v>
      </c>
      <c r="F195" s="20"/>
      <c r="G195" s="37">
        <f t="shared" si="9"/>
        <v>358</v>
      </c>
    </row>
    <row r="196" spans="2:7" ht="30">
      <c r="B196" s="18" t="s">
        <v>372</v>
      </c>
      <c r="C196" s="51" t="s">
        <v>373</v>
      </c>
      <c r="D196" s="50">
        <v>2</v>
      </c>
      <c r="E196" s="21">
        <f t="shared" si="7"/>
        <v>358</v>
      </c>
      <c r="F196" s="27"/>
      <c r="G196" s="37">
        <f t="shared" si="9"/>
        <v>358</v>
      </c>
    </row>
    <row r="197" spans="2:7" ht="45">
      <c r="B197" s="18" t="s">
        <v>374</v>
      </c>
      <c r="C197" s="43" t="s">
        <v>375</v>
      </c>
      <c r="D197" s="52">
        <v>2.5</v>
      </c>
      <c r="E197" s="21">
        <f t="shared" si="7"/>
        <v>447.5</v>
      </c>
      <c r="F197" s="27">
        <v>33</v>
      </c>
      <c r="G197" s="37">
        <f t="shared" si="9"/>
        <v>480.5</v>
      </c>
    </row>
    <row r="198" spans="2:7" ht="45">
      <c r="B198" s="18" t="s">
        <v>376</v>
      </c>
      <c r="C198" s="43" t="s">
        <v>377</v>
      </c>
      <c r="D198" s="52">
        <v>2.5</v>
      </c>
      <c r="E198" s="21">
        <f t="shared" si="7"/>
        <v>447.5</v>
      </c>
      <c r="F198" s="27">
        <v>256</v>
      </c>
      <c r="G198" s="37">
        <f t="shared" si="9"/>
        <v>703.5</v>
      </c>
    </row>
    <row r="199" spans="2:7" ht="45">
      <c r="B199" s="18" t="s">
        <v>378</v>
      </c>
      <c r="C199" s="43" t="s">
        <v>379</v>
      </c>
      <c r="D199" s="52">
        <v>2.5</v>
      </c>
      <c r="E199" s="21">
        <f t="shared" si="7"/>
        <v>447.5</v>
      </c>
      <c r="F199" s="27">
        <v>89</v>
      </c>
      <c r="G199" s="37">
        <f t="shared" si="9"/>
        <v>536.5</v>
      </c>
    </row>
    <row r="200" spans="2:7" ht="45">
      <c r="B200" s="18" t="s">
        <v>380</v>
      </c>
      <c r="C200" s="43" t="s">
        <v>381</v>
      </c>
      <c r="D200" s="52">
        <v>2.5</v>
      </c>
      <c r="E200" s="21">
        <f t="shared" si="7"/>
        <v>447.5</v>
      </c>
      <c r="F200" s="27">
        <v>102</v>
      </c>
      <c r="G200" s="37">
        <f t="shared" si="9"/>
        <v>549.5</v>
      </c>
    </row>
    <row r="201" spans="2:7" ht="30">
      <c r="B201" s="18" t="s">
        <v>382</v>
      </c>
      <c r="C201" s="43" t="s">
        <v>383</v>
      </c>
      <c r="D201" s="50">
        <v>4</v>
      </c>
      <c r="E201" s="21">
        <f t="shared" si="7"/>
        <v>716</v>
      </c>
      <c r="F201" s="27"/>
      <c r="G201" s="37">
        <f t="shared" si="9"/>
        <v>716</v>
      </c>
    </row>
    <row r="202" spans="2:7" ht="45">
      <c r="B202" s="18" t="s">
        <v>384</v>
      </c>
      <c r="C202" s="43" t="s">
        <v>385</v>
      </c>
      <c r="D202" s="50">
        <v>2</v>
      </c>
      <c r="E202" s="21">
        <f t="shared" si="7"/>
        <v>358</v>
      </c>
      <c r="F202" s="27"/>
      <c r="G202" s="37">
        <f t="shared" si="9"/>
        <v>358</v>
      </c>
    </row>
    <row r="203" spans="2:7" ht="45">
      <c r="B203" s="18" t="s">
        <v>386</v>
      </c>
      <c r="C203" s="43" t="s">
        <v>387</v>
      </c>
      <c r="D203" s="50">
        <v>2</v>
      </c>
      <c r="E203" s="21">
        <f t="shared" si="7"/>
        <v>358</v>
      </c>
      <c r="F203" s="27">
        <v>35</v>
      </c>
      <c r="G203" s="37">
        <f t="shared" si="9"/>
        <v>393</v>
      </c>
    </row>
    <row r="204" spans="2:7" ht="30">
      <c r="B204" s="18" t="s">
        <v>388</v>
      </c>
      <c r="C204" s="42" t="s">
        <v>389</v>
      </c>
      <c r="D204" s="38">
        <v>4</v>
      </c>
      <c r="E204" s="21">
        <f t="shared" si="7"/>
        <v>716</v>
      </c>
      <c r="F204" s="27">
        <f>2*5</f>
        <v>10</v>
      </c>
      <c r="G204" s="37">
        <f t="shared" si="9"/>
        <v>726</v>
      </c>
    </row>
    <row r="205" spans="2:7" ht="30">
      <c r="B205" s="18" t="s">
        <v>390</v>
      </c>
      <c r="C205" s="42" t="s">
        <v>391</v>
      </c>
      <c r="D205" s="38">
        <v>4</v>
      </c>
      <c r="E205" s="21">
        <f t="shared" si="7"/>
        <v>716</v>
      </c>
      <c r="F205" s="27">
        <f>2*10</f>
        <v>20</v>
      </c>
      <c r="G205" s="37">
        <f t="shared" si="9"/>
        <v>736</v>
      </c>
    </row>
    <row r="206" spans="2:7" ht="30">
      <c r="B206" s="18" t="s">
        <v>392</v>
      </c>
      <c r="C206" s="19" t="s">
        <v>393</v>
      </c>
      <c r="D206" s="38">
        <v>2</v>
      </c>
      <c r="E206" s="21">
        <f t="shared" si="7"/>
        <v>358</v>
      </c>
      <c r="F206" s="27"/>
      <c r="G206" s="37">
        <f t="shared" si="9"/>
        <v>358</v>
      </c>
    </row>
    <row r="207" spans="2:7" ht="30">
      <c r="B207" s="18" t="s">
        <v>394</v>
      </c>
      <c r="C207" s="19" t="s">
        <v>395</v>
      </c>
      <c r="D207" s="38">
        <v>5</v>
      </c>
      <c r="E207" s="21">
        <f t="shared" si="7"/>
        <v>895</v>
      </c>
      <c r="F207" s="27"/>
      <c r="G207" s="37">
        <f t="shared" si="9"/>
        <v>895</v>
      </c>
    </row>
    <row r="208" spans="2:7" ht="30">
      <c r="B208" s="18" t="s">
        <v>396</v>
      </c>
      <c r="C208" s="19" t="s">
        <v>397</v>
      </c>
      <c r="D208" s="38">
        <v>6</v>
      </c>
      <c r="E208" s="21">
        <f t="shared" si="7"/>
        <v>1074</v>
      </c>
      <c r="F208" s="27"/>
      <c r="G208" s="37">
        <f t="shared" si="9"/>
        <v>1074</v>
      </c>
    </row>
    <row r="209" spans="2:7" ht="30">
      <c r="B209" s="18" t="s">
        <v>398</v>
      </c>
      <c r="C209" s="19" t="s">
        <v>399</v>
      </c>
      <c r="D209" s="38">
        <v>4</v>
      </c>
      <c r="E209" s="21">
        <f t="shared" si="7"/>
        <v>716</v>
      </c>
      <c r="F209" s="27"/>
      <c r="G209" s="37">
        <f t="shared" si="9"/>
        <v>716</v>
      </c>
    </row>
    <row r="210" spans="2:7">
      <c r="B210" s="18" t="s">
        <v>400</v>
      </c>
      <c r="C210" s="19" t="s">
        <v>401</v>
      </c>
      <c r="D210" s="38">
        <v>1</v>
      </c>
      <c r="E210" s="21">
        <f t="shared" si="7"/>
        <v>179</v>
      </c>
      <c r="F210" s="27"/>
      <c r="G210" s="37">
        <f t="shared" si="9"/>
        <v>179</v>
      </c>
    </row>
    <row r="211" spans="2:7" ht="45">
      <c r="B211" s="18" t="s">
        <v>402</v>
      </c>
      <c r="C211" s="19" t="s">
        <v>403</v>
      </c>
      <c r="D211" s="27">
        <v>0.75</v>
      </c>
      <c r="E211" s="21">
        <f t="shared" si="7"/>
        <v>134.25</v>
      </c>
      <c r="F211" s="27"/>
      <c r="G211" s="37">
        <f t="shared" si="9"/>
        <v>134.25</v>
      </c>
    </row>
    <row r="212" spans="2:7" ht="45">
      <c r="B212" s="18" t="s">
        <v>404</v>
      </c>
      <c r="C212" s="19" t="s">
        <v>405</v>
      </c>
      <c r="D212" s="38">
        <v>1</v>
      </c>
      <c r="E212" s="21">
        <f t="shared" si="7"/>
        <v>179</v>
      </c>
      <c r="F212" s="27"/>
      <c r="G212" s="37">
        <f t="shared" si="9"/>
        <v>179</v>
      </c>
    </row>
    <row r="213" spans="2:7">
      <c r="B213" s="18" t="s">
        <v>406</v>
      </c>
      <c r="C213" s="43" t="s">
        <v>407</v>
      </c>
      <c r="D213" s="52">
        <v>0.5</v>
      </c>
      <c r="E213" s="21">
        <f t="shared" si="7"/>
        <v>89.5</v>
      </c>
      <c r="F213" s="27"/>
      <c r="G213" s="37">
        <f t="shared" si="9"/>
        <v>89.5</v>
      </c>
    </row>
    <row r="214" spans="2:7">
      <c r="B214" s="18" t="s">
        <v>408</v>
      </c>
      <c r="C214" s="42" t="s">
        <v>409</v>
      </c>
      <c r="D214" s="27">
        <v>0.5</v>
      </c>
      <c r="E214" s="21">
        <f t="shared" si="7"/>
        <v>89.5</v>
      </c>
      <c r="F214" s="27"/>
      <c r="G214" s="37">
        <f t="shared" si="9"/>
        <v>89.5</v>
      </c>
    </row>
    <row r="215" spans="2:7">
      <c r="B215" s="18" t="s">
        <v>410</v>
      </c>
      <c r="C215" s="51" t="s">
        <v>411</v>
      </c>
      <c r="D215" s="53">
        <v>0.25</v>
      </c>
      <c r="E215" s="21">
        <f t="shared" si="7"/>
        <v>44.75</v>
      </c>
      <c r="F215" s="27"/>
      <c r="G215" s="37">
        <f t="shared" si="9"/>
        <v>44.75</v>
      </c>
    </row>
    <row r="216" spans="2:7">
      <c r="B216" s="18" t="s">
        <v>412</v>
      </c>
      <c r="C216" s="42" t="s">
        <v>413</v>
      </c>
      <c r="D216" s="52">
        <v>1</v>
      </c>
      <c r="E216" s="21">
        <f t="shared" si="7"/>
        <v>179</v>
      </c>
      <c r="F216" s="27"/>
      <c r="G216" s="37">
        <f t="shared" si="9"/>
        <v>179</v>
      </c>
    </row>
    <row r="217" spans="2:7" ht="30">
      <c r="B217" s="18" t="s">
        <v>414</v>
      </c>
      <c r="C217" s="19" t="s">
        <v>415</v>
      </c>
      <c r="D217" s="38">
        <v>1</v>
      </c>
      <c r="E217" s="21">
        <f t="shared" si="7"/>
        <v>179</v>
      </c>
      <c r="F217" s="27">
        <v>272</v>
      </c>
      <c r="G217" s="37">
        <f t="shared" si="9"/>
        <v>451</v>
      </c>
    </row>
    <row r="218" spans="2:7" ht="30">
      <c r="B218" s="18" t="s">
        <v>416</v>
      </c>
      <c r="C218" s="19" t="s">
        <v>417</v>
      </c>
      <c r="D218" s="38">
        <v>1</v>
      </c>
      <c r="E218" s="21">
        <f t="shared" si="7"/>
        <v>179</v>
      </c>
      <c r="F218" s="27">
        <v>317</v>
      </c>
      <c r="G218" s="39">
        <f t="shared" si="9"/>
        <v>496</v>
      </c>
    </row>
    <row r="219" spans="2:7" ht="45">
      <c r="B219" s="18" t="s">
        <v>418</v>
      </c>
      <c r="C219" s="19" t="s">
        <v>419</v>
      </c>
      <c r="D219" s="38">
        <v>1</v>
      </c>
      <c r="E219" s="21">
        <f t="shared" si="7"/>
        <v>179</v>
      </c>
      <c r="F219" s="27">
        <v>289</v>
      </c>
      <c r="G219" s="39">
        <f t="shared" si="9"/>
        <v>468</v>
      </c>
    </row>
    <row r="220" spans="2:7">
      <c r="B220" s="18" t="s">
        <v>420</v>
      </c>
      <c r="C220" s="42" t="s">
        <v>421</v>
      </c>
      <c r="D220" s="27">
        <v>0.5</v>
      </c>
      <c r="E220" s="21">
        <f t="shared" si="7"/>
        <v>89.5</v>
      </c>
      <c r="F220" s="27"/>
      <c r="G220" s="37">
        <f t="shared" si="9"/>
        <v>89.5</v>
      </c>
    </row>
    <row r="221" spans="2:7" ht="18" customHeight="1">
      <c r="B221" s="18" t="s">
        <v>422</v>
      </c>
      <c r="C221" s="54" t="s">
        <v>423</v>
      </c>
      <c r="D221" s="55">
        <v>2</v>
      </c>
      <c r="E221" s="21">
        <f t="shared" si="7"/>
        <v>358</v>
      </c>
      <c r="F221" s="27"/>
      <c r="G221" s="37">
        <f t="shared" si="9"/>
        <v>358</v>
      </c>
    </row>
    <row r="222" spans="2:7" ht="30">
      <c r="B222" s="18" t="s">
        <v>424</v>
      </c>
      <c r="C222" s="43" t="s">
        <v>425</v>
      </c>
      <c r="D222" s="50">
        <v>1</v>
      </c>
      <c r="E222" s="21">
        <f t="shared" si="7"/>
        <v>179</v>
      </c>
      <c r="F222" s="27"/>
      <c r="G222" s="37">
        <f t="shared" si="9"/>
        <v>179</v>
      </c>
    </row>
    <row r="223" spans="2:7" ht="30">
      <c r="B223" s="18" t="s">
        <v>426</v>
      </c>
      <c r="C223" s="43" t="s">
        <v>427</v>
      </c>
      <c r="D223" s="50">
        <v>4</v>
      </c>
      <c r="E223" s="21">
        <f t="shared" si="7"/>
        <v>716</v>
      </c>
      <c r="F223" s="27"/>
      <c r="G223" s="37">
        <f t="shared" si="9"/>
        <v>716</v>
      </c>
    </row>
    <row r="224" spans="2:7" ht="45">
      <c r="B224" s="18" t="s">
        <v>428</v>
      </c>
      <c r="C224" s="43" t="s">
        <v>429</v>
      </c>
      <c r="D224" s="52">
        <v>0.5</v>
      </c>
      <c r="E224" s="21">
        <f t="shared" si="7"/>
        <v>89.5</v>
      </c>
      <c r="F224" s="27"/>
      <c r="G224" s="37">
        <f t="shared" si="9"/>
        <v>89.5</v>
      </c>
    </row>
    <row r="225" spans="2:7" ht="30">
      <c r="B225" s="18" t="s">
        <v>430</v>
      </c>
      <c r="C225" s="43" t="s">
        <v>431</v>
      </c>
      <c r="D225" s="52">
        <v>0.5</v>
      </c>
      <c r="E225" s="21">
        <f t="shared" si="7"/>
        <v>89.5</v>
      </c>
      <c r="F225" s="27">
        <v>52</v>
      </c>
      <c r="G225" s="37">
        <f t="shared" si="9"/>
        <v>141.5</v>
      </c>
    </row>
    <row r="226" spans="2:7" ht="30">
      <c r="B226" s="18" t="s">
        <v>432</v>
      </c>
      <c r="C226" s="42" t="s">
        <v>433</v>
      </c>
      <c r="D226" s="27">
        <v>0.5</v>
      </c>
      <c r="E226" s="21">
        <f t="shared" si="7"/>
        <v>89.5</v>
      </c>
      <c r="F226" s="27"/>
      <c r="G226" s="39">
        <f t="shared" si="9"/>
        <v>89.5</v>
      </c>
    </row>
    <row r="227" spans="2:7" ht="30">
      <c r="B227" s="18" t="s">
        <v>434</v>
      </c>
      <c r="C227" s="51" t="s">
        <v>435</v>
      </c>
      <c r="D227" s="53">
        <v>0.5</v>
      </c>
      <c r="E227" s="21">
        <f t="shared" si="7"/>
        <v>89.5</v>
      </c>
      <c r="F227" s="27">
        <v>87</v>
      </c>
      <c r="G227" s="39">
        <f t="shared" si="9"/>
        <v>176.5</v>
      </c>
    </row>
    <row r="228" spans="2:7" ht="19.899999999999999" customHeight="1">
      <c r="B228" s="18" t="s">
        <v>436</v>
      </c>
      <c r="C228" s="42" t="s">
        <v>437</v>
      </c>
      <c r="D228" s="27">
        <v>0.5</v>
      </c>
      <c r="E228" s="21">
        <f t="shared" ref="E228:E291" si="10">179*D228</f>
        <v>89.5</v>
      </c>
      <c r="F228" s="27"/>
      <c r="G228" s="39">
        <f t="shared" si="9"/>
        <v>89.5</v>
      </c>
    </row>
    <row r="229" spans="2:7" ht="42" customHeight="1">
      <c r="B229" s="18" t="s">
        <v>438</v>
      </c>
      <c r="C229" s="42" t="s">
        <v>439</v>
      </c>
      <c r="D229" s="27">
        <v>0.5</v>
      </c>
      <c r="E229" s="21">
        <f t="shared" si="10"/>
        <v>89.5</v>
      </c>
      <c r="F229" s="27">
        <v>52</v>
      </c>
      <c r="G229" s="37">
        <f t="shared" si="9"/>
        <v>141.5</v>
      </c>
    </row>
    <row r="230" spans="2:7" ht="30">
      <c r="B230" s="18" t="s">
        <v>440</v>
      </c>
      <c r="C230" s="19" t="s">
        <v>441</v>
      </c>
      <c r="D230" s="27">
        <v>0.5</v>
      </c>
      <c r="E230" s="21">
        <f t="shared" si="10"/>
        <v>89.5</v>
      </c>
      <c r="F230" s="27">
        <v>9</v>
      </c>
      <c r="G230" s="37">
        <f t="shared" si="9"/>
        <v>98.5</v>
      </c>
    </row>
    <row r="231" spans="2:7">
      <c r="B231" s="18" t="s">
        <v>442</v>
      </c>
      <c r="C231" s="42" t="s">
        <v>443</v>
      </c>
      <c r="D231" s="27">
        <v>0.5</v>
      </c>
      <c r="E231" s="21">
        <f t="shared" si="10"/>
        <v>89.5</v>
      </c>
      <c r="F231" s="27"/>
      <c r="G231" s="37">
        <f t="shared" si="9"/>
        <v>89.5</v>
      </c>
    </row>
    <row r="232" spans="2:7">
      <c r="B232" s="18" t="s">
        <v>444</v>
      </c>
      <c r="C232" s="51" t="s">
        <v>445</v>
      </c>
      <c r="D232" s="53">
        <v>4.5</v>
      </c>
      <c r="E232" s="21">
        <f t="shared" si="10"/>
        <v>805.5</v>
      </c>
      <c r="F232" s="27"/>
      <c r="G232" s="37">
        <f t="shared" si="9"/>
        <v>805.5</v>
      </c>
    </row>
    <row r="233" spans="2:7">
      <c r="B233" s="18" t="s">
        <v>446</v>
      </c>
      <c r="C233" s="42" t="s">
        <v>447</v>
      </c>
      <c r="D233" s="38">
        <v>4</v>
      </c>
      <c r="E233" s="21">
        <f t="shared" si="10"/>
        <v>716</v>
      </c>
      <c r="F233" s="27"/>
      <c r="G233" s="37">
        <f t="shared" si="9"/>
        <v>716</v>
      </c>
    </row>
    <row r="234" spans="2:7" ht="45">
      <c r="B234" s="18" t="s">
        <v>448</v>
      </c>
      <c r="C234" s="43" t="s">
        <v>449</v>
      </c>
      <c r="D234" s="52">
        <v>3.5</v>
      </c>
      <c r="E234" s="21">
        <f t="shared" si="10"/>
        <v>626.5</v>
      </c>
      <c r="F234" s="27">
        <f>85+272</f>
        <v>357</v>
      </c>
      <c r="G234" s="37">
        <f t="shared" si="9"/>
        <v>983.5</v>
      </c>
    </row>
    <row r="235" spans="2:7" ht="45">
      <c r="B235" s="18" t="s">
        <v>450</v>
      </c>
      <c r="C235" s="43" t="s">
        <v>451</v>
      </c>
      <c r="D235" s="52">
        <v>3.5</v>
      </c>
      <c r="E235" s="21">
        <f t="shared" si="10"/>
        <v>626.5</v>
      </c>
      <c r="F235" s="27">
        <f>85+317</f>
        <v>402</v>
      </c>
      <c r="G235" s="37">
        <f t="shared" si="9"/>
        <v>1028.5</v>
      </c>
    </row>
    <row r="236" spans="2:7" ht="60">
      <c r="B236" s="18" t="s">
        <v>452</v>
      </c>
      <c r="C236" s="43" t="s">
        <v>453</v>
      </c>
      <c r="D236" s="52">
        <v>3.5</v>
      </c>
      <c r="E236" s="21">
        <f t="shared" si="10"/>
        <v>626.5</v>
      </c>
      <c r="F236" s="27">
        <f>85+289</f>
        <v>374</v>
      </c>
      <c r="G236" s="37">
        <f t="shared" si="9"/>
        <v>1000.5</v>
      </c>
    </row>
    <row r="237" spans="2:7" ht="30">
      <c r="B237" s="18" t="s">
        <v>454</v>
      </c>
      <c r="C237" s="19" t="s">
        <v>455</v>
      </c>
      <c r="D237" s="27">
        <v>1.5</v>
      </c>
      <c r="E237" s="21">
        <f t="shared" si="10"/>
        <v>268.5</v>
      </c>
      <c r="F237" s="27"/>
      <c r="G237" s="37">
        <f t="shared" si="9"/>
        <v>268.5</v>
      </c>
    </row>
    <row r="238" spans="2:7" ht="45">
      <c r="B238" s="18" t="s">
        <v>456</v>
      </c>
      <c r="C238" s="19" t="s">
        <v>457</v>
      </c>
      <c r="D238" s="27">
        <v>12</v>
      </c>
      <c r="E238" s="21">
        <f t="shared" si="10"/>
        <v>2148</v>
      </c>
      <c r="F238" s="27">
        <f>272+55</f>
        <v>327</v>
      </c>
      <c r="G238" s="37">
        <f t="shared" si="9"/>
        <v>2475</v>
      </c>
    </row>
    <row r="239" spans="2:7" ht="45">
      <c r="B239" s="18" t="s">
        <v>458</v>
      </c>
      <c r="C239" s="43" t="s">
        <v>459</v>
      </c>
      <c r="D239" s="52">
        <v>12</v>
      </c>
      <c r="E239" s="21">
        <f t="shared" si="10"/>
        <v>2148</v>
      </c>
      <c r="F239" s="27">
        <f>317+55</f>
        <v>372</v>
      </c>
      <c r="G239" s="37">
        <f t="shared" si="9"/>
        <v>2520</v>
      </c>
    </row>
    <row r="240" spans="2:7" ht="60">
      <c r="B240" s="18" t="s">
        <v>460</v>
      </c>
      <c r="C240" s="43" t="s">
        <v>461</v>
      </c>
      <c r="D240" s="52">
        <v>12</v>
      </c>
      <c r="E240" s="21">
        <f t="shared" si="10"/>
        <v>2148</v>
      </c>
      <c r="F240" s="27">
        <f>289+55</f>
        <v>344</v>
      </c>
      <c r="G240" s="37">
        <f t="shared" si="9"/>
        <v>2492</v>
      </c>
    </row>
    <row r="241" spans="2:7" ht="45">
      <c r="B241" s="18" t="s">
        <v>462</v>
      </c>
      <c r="C241" s="43" t="s">
        <v>463</v>
      </c>
      <c r="D241" s="52">
        <v>14</v>
      </c>
      <c r="E241" s="21">
        <f t="shared" si="10"/>
        <v>2506</v>
      </c>
      <c r="F241" s="27">
        <f>272+55</f>
        <v>327</v>
      </c>
      <c r="G241" s="37">
        <f t="shared" si="9"/>
        <v>2833</v>
      </c>
    </row>
    <row r="242" spans="2:7" ht="45">
      <c r="B242" s="18" t="s">
        <v>464</v>
      </c>
      <c r="C242" s="43" t="s">
        <v>465</v>
      </c>
      <c r="D242" s="52">
        <v>14</v>
      </c>
      <c r="E242" s="21">
        <f t="shared" si="10"/>
        <v>2506</v>
      </c>
      <c r="F242" s="27">
        <f>317+55</f>
        <v>372</v>
      </c>
      <c r="G242" s="37">
        <f t="shared" si="9"/>
        <v>2878</v>
      </c>
    </row>
    <row r="243" spans="2:7" ht="60">
      <c r="B243" s="18" t="s">
        <v>466</v>
      </c>
      <c r="C243" s="43" t="s">
        <v>467</v>
      </c>
      <c r="D243" s="52">
        <v>14</v>
      </c>
      <c r="E243" s="21">
        <f t="shared" si="10"/>
        <v>2506</v>
      </c>
      <c r="F243" s="27">
        <f>289+55</f>
        <v>344</v>
      </c>
      <c r="G243" s="37">
        <f t="shared" si="9"/>
        <v>2850</v>
      </c>
    </row>
    <row r="244" spans="2:7" ht="45">
      <c r="B244" s="18" t="s">
        <v>468</v>
      </c>
      <c r="C244" s="42" t="s">
        <v>469</v>
      </c>
      <c r="D244" s="27">
        <v>16</v>
      </c>
      <c r="E244" s="21">
        <f t="shared" si="10"/>
        <v>2864</v>
      </c>
      <c r="F244" s="27">
        <f>272+55</f>
        <v>327</v>
      </c>
      <c r="G244" s="37">
        <f t="shared" si="9"/>
        <v>3191</v>
      </c>
    </row>
    <row r="245" spans="2:7" ht="45">
      <c r="B245" s="18" t="s">
        <v>470</v>
      </c>
      <c r="C245" s="42" t="s">
        <v>471</v>
      </c>
      <c r="D245" s="27">
        <v>16</v>
      </c>
      <c r="E245" s="21">
        <f t="shared" si="10"/>
        <v>2864</v>
      </c>
      <c r="F245" s="27">
        <f>317+55</f>
        <v>372</v>
      </c>
      <c r="G245" s="37">
        <f t="shared" si="9"/>
        <v>3236</v>
      </c>
    </row>
    <row r="246" spans="2:7" ht="60">
      <c r="B246" s="18" t="s">
        <v>472</v>
      </c>
      <c r="C246" s="42" t="s">
        <v>473</v>
      </c>
      <c r="D246" s="27">
        <v>16</v>
      </c>
      <c r="E246" s="21">
        <f t="shared" si="10"/>
        <v>2864</v>
      </c>
      <c r="F246" s="27">
        <f>289+55</f>
        <v>344</v>
      </c>
      <c r="G246" s="37">
        <f t="shared" si="9"/>
        <v>3208</v>
      </c>
    </row>
    <row r="247" spans="2:7" ht="60">
      <c r="B247" s="18" t="s">
        <v>474</v>
      </c>
      <c r="C247" s="42" t="s">
        <v>475</v>
      </c>
      <c r="D247" s="27">
        <v>25</v>
      </c>
      <c r="E247" s="21">
        <f t="shared" si="10"/>
        <v>4475</v>
      </c>
      <c r="F247" s="27">
        <f>272+55</f>
        <v>327</v>
      </c>
      <c r="G247" s="37">
        <f t="shared" si="9"/>
        <v>4802</v>
      </c>
    </row>
    <row r="248" spans="2:7" ht="60">
      <c r="B248" s="18" t="s">
        <v>476</v>
      </c>
      <c r="C248" s="42" t="s">
        <v>477</v>
      </c>
      <c r="D248" s="27">
        <v>25</v>
      </c>
      <c r="E248" s="21">
        <f t="shared" si="10"/>
        <v>4475</v>
      </c>
      <c r="F248" s="27">
        <f>317+55</f>
        <v>372</v>
      </c>
      <c r="G248" s="37">
        <f t="shared" si="9"/>
        <v>4847</v>
      </c>
    </row>
    <row r="249" spans="2:7" ht="60">
      <c r="B249" s="18" t="s">
        <v>478</v>
      </c>
      <c r="C249" s="42" t="s">
        <v>479</v>
      </c>
      <c r="D249" s="27">
        <v>25</v>
      </c>
      <c r="E249" s="21">
        <f t="shared" si="10"/>
        <v>4475</v>
      </c>
      <c r="F249" s="27">
        <f>289+55</f>
        <v>344</v>
      </c>
      <c r="G249" s="37">
        <f t="shared" si="9"/>
        <v>4819</v>
      </c>
    </row>
    <row r="250" spans="2:7" ht="60">
      <c r="B250" s="18" t="s">
        <v>480</v>
      </c>
      <c r="C250" s="43" t="s">
        <v>481</v>
      </c>
      <c r="D250" s="52">
        <v>27</v>
      </c>
      <c r="E250" s="21">
        <f t="shared" si="10"/>
        <v>4833</v>
      </c>
      <c r="F250" s="27">
        <f>272+55</f>
        <v>327</v>
      </c>
      <c r="G250" s="37">
        <f t="shared" si="9"/>
        <v>5160</v>
      </c>
    </row>
    <row r="251" spans="2:7" ht="60">
      <c r="B251" s="18" t="s">
        <v>482</v>
      </c>
      <c r="C251" s="43" t="s">
        <v>483</v>
      </c>
      <c r="D251" s="52">
        <v>27</v>
      </c>
      <c r="E251" s="21">
        <f t="shared" si="10"/>
        <v>4833</v>
      </c>
      <c r="F251" s="27">
        <f>317+55</f>
        <v>372</v>
      </c>
      <c r="G251" s="37">
        <f t="shared" si="9"/>
        <v>5205</v>
      </c>
    </row>
    <row r="252" spans="2:7" ht="60">
      <c r="B252" s="18" t="s">
        <v>484</v>
      </c>
      <c r="C252" s="43" t="s">
        <v>485</v>
      </c>
      <c r="D252" s="52">
        <v>27</v>
      </c>
      <c r="E252" s="21">
        <f t="shared" si="10"/>
        <v>4833</v>
      </c>
      <c r="F252" s="27">
        <f>289+55</f>
        <v>344</v>
      </c>
      <c r="G252" s="37">
        <f t="shared" si="9"/>
        <v>5177</v>
      </c>
    </row>
    <row r="253" spans="2:7" ht="48.6" customHeight="1">
      <c r="B253" s="18" t="s">
        <v>486</v>
      </c>
      <c r="C253" s="19" t="s">
        <v>487</v>
      </c>
      <c r="D253" s="27">
        <v>29</v>
      </c>
      <c r="E253" s="21">
        <f t="shared" si="10"/>
        <v>5191</v>
      </c>
      <c r="F253" s="27">
        <f>272+55</f>
        <v>327</v>
      </c>
      <c r="G253" s="37">
        <f t="shared" si="9"/>
        <v>5518</v>
      </c>
    </row>
    <row r="254" spans="2:7" ht="60">
      <c r="B254" s="18" t="s">
        <v>488</v>
      </c>
      <c r="C254" s="19" t="s">
        <v>489</v>
      </c>
      <c r="D254" s="27">
        <v>29</v>
      </c>
      <c r="E254" s="21">
        <f t="shared" si="10"/>
        <v>5191</v>
      </c>
      <c r="F254" s="27">
        <f>317+55</f>
        <v>372</v>
      </c>
      <c r="G254" s="37">
        <f t="shared" si="9"/>
        <v>5563</v>
      </c>
    </row>
    <row r="255" spans="2:7" ht="60">
      <c r="B255" s="18" t="s">
        <v>490</v>
      </c>
      <c r="C255" s="19" t="s">
        <v>491</v>
      </c>
      <c r="D255" s="27">
        <v>29</v>
      </c>
      <c r="E255" s="21">
        <f t="shared" si="10"/>
        <v>5191</v>
      </c>
      <c r="F255" s="27">
        <f>289+55</f>
        <v>344</v>
      </c>
      <c r="G255" s="37">
        <f t="shared" si="9"/>
        <v>5535</v>
      </c>
    </row>
    <row r="256" spans="2:7" ht="75">
      <c r="B256" s="18" t="s">
        <v>492</v>
      </c>
      <c r="C256" s="43" t="s">
        <v>493</v>
      </c>
      <c r="D256" s="52">
        <v>3.5</v>
      </c>
      <c r="E256" s="21">
        <f t="shared" si="10"/>
        <v>626.5</v>
      </c>
      <c r="F256" s="27">
        <f>272+55</f>
        <v>327</v>
      </c>
      <c r="G256" s="37">
        <f t="shared" si="9"/>
        <v>953.5</v>
      </c>
    </row>
    <row r="257" spans="2:7" ht="75">
      <c r="B257" s="18" t="s">
        <v>494</v>
      </c>
      <c r="C257" s="19" t="s">
        <v>495</v>
      </c>
      <c r="D257" s="27">
        <v>3.5</v>
      </c>
      <c r="E257" s="21">
        <f t="shared" si="10"/>
        <v>626.5</v>
      </c>
      <c r="F257" s="27">
        <f>317+55</f>
        <v>372</v>
      </c>
      <c r="G257" s="37">
        <f t="shared" si="9"/>
        <v>998.5</v>
      </c>
    </row>
    <row r="258" spans="2:7" ht="75">
      <c r="B258" s="18" t="s">
        <v>496</v>
      </c>
      <c r="C258" s="19" t="s">
        <v>497</v>
      </c>
      <c r="D258" s="27">
        <v>3.5</v>
      </c>
      <c r="E258" s="21">
        <f t="shared" si="10"/>
        <v>626.5</v>
      </c>
      <c r="F258" s="27">
        <f>289+55</f>
        <v>344</v>
      </c>
      <c r="G258" s="37">
        <f t="shared" ref="G258:G264" si="11">E258+F258</f>
        <v>970.5</v>
      </c>
    </row>
    <row r="259" spans="2:7">
      <c r="B259" s="18" t="s">
        <v>498</v>
      </c>
      <c r="C259" s="19" t="s">
        <v>499</v>
      </c>
      <c r="D259" s="38">
        <v>3</v>
      </c>
      <c r="E259" s="21">
        <f t="shared" si="10"/>
        <v>537</v>
      </c>
      <c r="F259" s="27">
        <v>272</v>
      </c>
      <c r="G259" s="37">
        <f t="shared" si="11"/>
        <v>809</v>
      </c>
    </row>
    <row r="260" spans="2:7">
      <c r="B260" s="18" t="s">
        <v>500</v>
      </c>
      <c r="C260" s="19" t="s">
        <v>501</v>
      </c>
      <c r="D260" s="38">
        <v>3</v>
      </c>
      <c r="E260" s="21">
        <f t="shared" si="10"/>
        <v>537</v>
      </c>
      <c r="F260" s="20">
        <v>317</v>
      </c>
      <c r="G260" s="37">
        <f t="shared" si="11"/>
        <v>854</v>
      </c>
    </row>
    <row r="261" spans="2:7" ht="30">
      <c r="B261" s="18" t="s">
        <v>502</v>
      </c>
      <c r="C261" s="19" t="s">
        <v>503</v>
      </c>
      <c r="D261" s="38">
        <v>3</v>
      </c>
      <c r="E261" s="21">
        <f t="shared" si="10"/>
        <v>537</v>
      </c>
      <c r="F261" s="20">
        <v>289</v>
      </c>
      <c r="G261" s="37">
        <f t="shared" si="11"/>
        <v>826</v>
      </c>
    </row>
    <row r="262" spans="2:7" ht="30">
      <c r="B262" s="18" t="s">
        <v>504</v>
      </c>
      <c r="C262" s="43" t="s">
        <v>505</v>
      </c>
      <c r="D262" s="50">
        <v>5</v>
      </c>
      <c r="E262" s="21">
        <f t="shared" si="10"/>
        <v>895</v>
      </c>
      <c r="F262" s="27">
        <v>272</v>
      </c>
      <c r="G262" s="37">
        <f t="shared" si="11"/>
        <v>1167</v>
      </c>
    </row>
    <row r="263" spans="2:7" ht="30">
      <c r="B263" s="18" t="s">
        <v>506</v>
      </c>
      <c r="C263" s="43" t="s">
        <v>507</v>
      </c>
      <c r="D263" s="50">
        <v>5</v>
      </c>
      <c r="E263" s="21">
        <f t="shared" si="10"/>
        <v>895</v>
      </c>
      <c r="F263" s="20">
        <v>317</v>
      </c>
      <c r="G263" s="37">
        <f t="shared" si="11"/>
        <v>1212</v>
      </c>
    </row>
    <row r="264" spans="2:7" ht="45">
      <c r="B264" s="18" t="s">
        <v>508</v>
      </c>
      <c r="C264" s="43" t="s">
        <v>509</v>
      </c>
      <c r="D264" s="50">
        <v>5</v>
      </c>
      <c r="E264" s="21">
        <f t="shared" si="10"/>
        <v>895</v>
      </c>
      <c r="F264" s="20">
        <v>289</v>
      </c>
      <c r="G264" s="37">
        <f t="shared" si="11"/>
        <v>1184</v>
      </c>
    </row>
    <row r="265" spans="2:7">
      <c r="B265" s="18" t="s">
        <v>510</v>
      </c>
      <c r="C265" s="56" t="s">
        <v>511</v>
      </c>
      <c r="D265" s="38"/>
      <c r="E265" s="21">
        <f t="shared" si="10"/>
        <v>0</v>
      </c>
      <c r="F265" s="27"/>
      <c r="G265" s="37"/>
    </row>
    <row r="266" spans="2:7">
      <c r="B266" s="18" t="s">
        <v>512</v>
      </c>
      <c r="C266" s="42" t="s">
        <v>513</v>
      </c>
      <c r="D266" s="38">
        <v>1.5</v>
      </c>
      <c r="E266" s="21">
        <f t="shared" si="10"/>
        <v>268.5</v>
      </c>
      <c r="F266" s="20"/>
      <c r="G266" s="37">
        <f>E266+F266</f>
        <v>268.5</v>
      </c>
    </row>
    <row r="267" spans="2:7">
      <c r="B267" s="18" t="s">
        <v>514</v>
      </c>
      <c r="C267" s="54" t="s">
        <v>515</v>
      </c>
      <c r="D267" s="55">
        <v>1</v>
      </c>
      <c r="E267" s="21">
        <f t="shared" si="10"/>
        <v>179</v>
      </c>
      <c r="F267" s="20"/>
      <c r="G267" s="37">
        <f>E267+F267</f>
        <v>179</v>
      </c>
    </row>
    <row r="268" spans="2:7" ht="31.5">
      <c r="B268" s="30"/>
      <c r="C268" s="46" t="s">
        <v>516</v>
      </c>
      <c r="D268" s="32"/>
      <c r="E268" s="47"/>
      <c r="F268" s="48"/>
      <c r="G268" s="49"/>
    </row>
    <row r="269" spans="2:7">
      <c r="B269" s="18" t="s">
        <v>517</v>
      </c>
      <c r="C269" s="43" t="s">
        <v>518</v>
      </c>
      <c r="D269" s="52">
        <v>0.5</v>
      </c>
      <c r="E269" s="21">
        <f t="shared" si="10"/>
        <v>89.5</v>
      </c>
      <c r="F269" s="20"/>
      <c r="G269" s="37">
        <f t="shared" ref="G269:G326" si="12">E269+F269</f>
        <v>89.5</v>
      </c>
    </row>
    <row r="270" spans="2:7">
      <c r="B270" s="18" t="s">
        <v>519</v>
      </c>
      <c r="C270" s="42" t="s">
        <v>520</v>
      </c>
      <c r="D270" s="38">
        <v>1</v>
      </c>
      <c r="E270" s="21">
        <f t="shared" si="10"/>
        <v>179</v>
      </c>
      <c r="F270" s="20"/>
      <c r="G270" s="37">
        <f t="shared" si="12"/>
        <v>179</v>
      </c>
    </row>
    <row r="271" spans="2:7">
      <c r="B271" s="18" t="s">
        <v>521</v>
      </c>
      <c r="C271" s="51" t="s">
        <v>522</v>
      </c>
      <c r="D271" s="53">
        <v>1.5</v>
      </c>
      <c r="E271" s="21">
        <f t="shared" si="10"/>
        <v>268.5</v>
      </c>
      <c r="F271" s="20"/>
      <c r="G271" s="37">
        <f t="shared" si="12"/>
        <v>268.5</v>
      </c>
    </row>
    <row r="272" spans="2:7" ht="30">
      <c r="B272" s="18" t="s">
        <v>523</v>
      </c>
      <c r="C272" s="43" t="s">
        <v>524</v>
      </c>
      <c r="D272" s="52">
        <v>3.5</v>
      </c>
      <c r="E272" s="21">
        <f t="shared" si="10"/>
        <v>626.5</v>
      </c>
      <c r="F272" s="20"/>
      <c r="G272" s="37">
        <f t="shared" si="12"/>
        <v>626.5</v>
      </c>
    </row>
    <row r="273" spans="2:7">
      <c r="B273" s="18" t="s">
        <v>525</v>
      </c>
      <c r="C273" s="43" t="s">
        <v>526</v>
      </c>
      <c r="D273" s="52">
        <v>4.5</v>
      </c>
      <c r="E273" s="21">
        <f t="shared" si="10"/>
        <v>805.5</v>
      </c>
      <c r="F273" s="20"/>
      <c r="G273" s="37">
        <f t="shared" si="12"/>
        <v>805.5</v>
      </c>
    </row>
    <row r="274" spans="2:7" ht="30">
      <c r="B274" s="18" t="s">
        <v>527</v>
      </c>
      <c r="C274" s="19" t="s">
        <v>528</v>
      </c>
      <c r="D274" s="52">
        <v>3.5</v>
      </c>
      <c r="E274" s="21">
        <f t="shared" si="10"/>
        <v>626.5</v>
      </c>
      <c r="F274" s="20"/>
      <c r="G274" s="37">
        <f t="shared" si="12"/>
        <v>626.5</v>
      </c>
    </row>
    <row r="275" spans="2:7" ht="30">
      <c r="B275" s="18" t="s">
        <v>529</v>
      </c>
      <c r="C275" s="19" t="s">
        <v>530</v>
      </c>
      <c r="D275" s="50">
        <v>4</v>
      </c>
      <c r="E275" s="21">
        <f t="shared" si="10"/>
        <v>716</v>
      </c>
      <c r="F275" s="20"/>
      <c r="G275" s="37">
        <f t="shared" si="12"/>
        <v>716</v>
      </c>
    </row>
    <row r="276" spans="2:7">
      <c r="B276" s="18" t="s">
        <v>531</v>
      </c>
      <c r="C276" s="43" t="s">
        <v>532</v>
      </c>
      <c r="D276" s="50">
        <v>1</v>
      </c>
      <c r="E276" s="21">
        <f t="shared" si="10"/>
        <v>179</v>
      </c>
      <c r="F276" s="20"/>
      <c r="G276" s="37">
        <f t="shared" si="12"/>
        <v>179</v>
      </c>
    </row>
    <row r="277" spans="2:7">
      <c r="B277" s="18" t="s">
        <v>533</v>
      </c>
      <c r="C277" s="42" t="s">
        <v>534</v>
      </c>
      <c r="D277" s="27">
        <v>1.25</v>
      </c>
      <c r="E277" s="21">
        <f t="shared" si="10"/>
        <v>223.75</v>
      </c>
      <c r="F277" s="20"/>
      <c r="G277" s="37">
        <f t="shared" si="12"/>
        <v>223.75</v>
      </c>
    </row>
    <row r="278" spans="2:7">
      <c r="B278" s="18" t="s">
        <v>535</v>
      </c>
      <c r="C278" s="42" t="s">
        <v>536</v>
      </c>
      <c r="D278" s="38">
        <v>1</v>
      </c>
      <c r="E278" s="21">
        <f t="shared" si="10"/>
        <v>179</v>
      </c>
      <c r="F278" s="20"/>
      <c r="G278" s="37">
        <f t="shared" si="12"/>
        <v>179</v>
      </c>
    </row>
    <row r="279" spans="2:7">
      <c r="B279" s="18" t="s">
        <v>537</v>
      </c>
      <c r="C279" s="42" t="s">
        <v>538</v>
      </c>
      <c r="D279" s="38">
        <v>2</v>
      </c>
      <c r="E279" s="21">
        <f t="shared" si="10"/>
        <v>358</v>
      </c>
      <c r="F279" s="20"/>
      <c r="G279" s="37">
        <f t="shared" si="12"/>
        <v>358</v>
      </c>
    </row>
    <row r="280" spans="2:7">
      <c r="B280" s="18" t="s">
        <v>539</v>
      </c>
      <c r="C280" s="51" t="s">
        <v>540</v>
      </c>
      <c r="D280" s="57">
        <v>3</v>
      </c>
      <c r="E280" s="21">
        <f t="shared" si="10"/>
        <v>537</v>
      </c>
      <c r="F280" s="20"/>
      <c r="G280" s="37">
        <f t="shared" si="12"/>
        <v>537</v>
      </c>
    </row>
    <row r="281" spans="2:7">
      <c r="B281" s="18" t="s">
        <v>541</v>
      </c>
      <c r="C281" s="42" t="s">
        <v>542</v>
      </c>
      <c r="D281" s="38">
        <v>3</v>
      </c>
      <c r="E281" s="21">
        <f t="shared" si="10"/>
        <v>537</v>
      </c>
      <c r="F281" s="20"/>
      <c r="G281" s="37">
        <f t="shared" si="12"/>
        <v>537</v>
      </c>
    </row>
    <row r="282" spans="2:7">
      <c r="B282" s="18" t="s">
        <v>543</v>
      </c>
      <c r="C282" s="51" t="s">
        <v>544</v>
      </c>
      <c r="D282" s="57">
        <v>3</v>
      </c>
      <c r="E282" s="21">
        <f t="shared" si="10"/>
        <v>537</v>
      </c>
      <c r="F282" s="20"/>
      <c r="G282" s="37">
        <f t="shared" si="12"/>
        <v>537</v>
      </c>
    </row>
    <row r="283" spans="2:7">
      <c r="B283" s="18" t="s">
        <v>545</v>
      </c>
      <c r="C283" s="42" t="s">
        <v>546</v>
      </c>
      <c r="D283" s="38">
        <v>3</v>
      </c>
      <c r="E283" s="21">
        <f t="shared" si="10"/>
        <v>537</v>
      </c>
      <c r="F283" s="20"/>
      <c r="G283" s="37">
        <f t="shared" si="12"/>
        <v>537</v>
      </c>
    </row>
    <row r="284" spans="2:7">
      <c r="B284" s="18" t="s">
        <v>547</v>
      </c>
      <c r="C284" s="51" t="s">
        <v>548</v>
      </c>
      <c r="D284" s="57">
        <v>4</v>
      </c>
      <c r="E284" s="21">
        <f t="shared" si="10"/>
        <v>716</v>
      </c>
      <c r="F284" s="20"/>
      <c r="G284" s="37">
        <f t="shared" si="12"/>
        <v>716</v>
      </c>
    </row>
    <row r="285" spans="2:7">
      <c r="B285" s="18" t="s">
        <v>549</v>
      </c>
      <c r="C285" s="42" t="s">
        <v>550</v>
      </c>
      <c r="D285" s="38">
        <v>4</v>
      </c>
      <c r="E285" s="21">
        <f t="shared" si="10"/>
        <v>716</v>
      </c>
      <c r="F285" s="20"/>
      <c r="G285" s="37">
        <f t="shared" si="12"/>
        <v>716</v>
      </c>
    </row>
    <row r="286" spans="2:7" ht="43.15" customHeight="1">
      <c r="B286" s="18" t="s">
        <v>551</v>
      </c>
      <c r="C286" s="19" t="s">
        <v>552</v>
      </c>
      <c r="D286" s="38">
        <v>3</v>
      </c>
      <c r="E286" s="21">
        <f t="shared" si="10"/>
        <v>537</v>
      </c>
      <c r="F286" s="20"/>
      <c r="G286" s="37">
        <f t="shared" si="12"/>
        <v>537</v>
      </c>
    </row>
    <row r="287" spans="2:7">
      <c r="B287" s="18" t="s">
        <v>553</v>
      </c>
      <c r="C287" s="19" t="s">
        <v>554</v>
      </c>
      <c r="D287" s="38">
        <v>3</v>
      </c>
      <c r="E287" s="21">
        <f t="shared" si="10"/>
        <v>537</v>
      </c>
      <c r="F287" s="20"/>
      <c r="G287" s="37">
        <f t="shared" si="12"/>
        <v>537</v>
      </c>
    </row>
    <row r="288" spans="2:7">
      <c r="B288" s="18" t="s">
        <v>555</v>
      </c>
      <c r="C288" s="19" t="s">
        <v>556</v>
      </c>
      <c r="D288" s="38">
        <v>3</v>
      </c>
      <c r="E288" s="21">
        <f t="shared" si="10"/>
        <v>537</v>
      </c>
      <c r="F288" s="20"/>
      <c r="G288" s="37">
        <f t="shared" si="12"/>
        <v>537</v>
      </c>
    </row>
    <row r="289" spans="2:7">
      <c r="B289" s="18" t="s">
        <v>557</v>
      </c>
      <c r="C289" s="42" t="s">
        <v>558</v>
      </c>
      <c r="D289" s="38">
        <v>2</v>
      </c>
      <c r="E289" s="21">
        <f t="shared" si="10"/>
        <v>358</v>
      </c>
      <c r="F289" s="20"/>
      <c r="G289" s="37">
        <f t="shared" si="12"/>
        <v>358</v>
      </c>
    </row>
    <row r="290" spans="2:7">
      <c r="B290" s="18" t="s">
        <v>559</v>
      </c>
      <c r="C290" s="42" t="s">
        <v>560</v>
      </c>
      <c r="D290" s="38">
        <v>2</v>
      </c>
      <c r="E290" s="21">
        <f t="shared" si="10"/>
        <v>358</v>
      </c>
      <c r="F290" s="20"/>
      <c r="G290" s="37">
        <f t="shared" si="12"/>
        <v>358</v>
      </c>
    </row>
    <row r="291" spans="2:7" ht="30">
      <c r="B291" s="18" t="s">
        <v>561</v>
      </c>
      <c r="C291" s="43" t="s">
        <v>562</v>
      </c>
      <c r="D291" s="38">
        <v>5</v>
      </c>
      <c r="E291" s="21">
        <f t="shared" si="10"/>
        <v>895</v>
      </c>
      <c r="F291" s="20"/>
      <c r="G291" s="37">
        <f t="shared" si="12"/>
        <v>895</v>
      </c>
    </row>
    <row r="292" spans="2:7">
      <c r="B292" s="18" t="s">
        <v>563</v>
      </c>
      <c r="C292" s="43" t="s">
        <v>564</v>
      </c>
      <c r="D292" s="58">
        <v>1.25</v>
      </c>
      <c r="E292" s="21">
        <f t="shared" ref="E292:E326" si="13">179*D292</f>
        <v>223.75</v>
      </c>
      <c r="F292" s="20"/>
      <c r="G292" s="37">
        <f t="shared" si="12"/>
        <v>223.75</v>
      </c>
    </row>
    <row r="293" spans="2:7">
      <c r="B293" s="18" t="s">
        <v>565</v>
      </c>
      <c r="C293" s="42" t="s">
        <v>566</v>
      </c>
      <c r="D293" s="27">
        <v>2.5</v>
      </c>
      <c r="E293" s="21">
        <f t="shared" si="13"/>
        <v>447.5</v>
      </c>
      <c r="F293" s="20"/>
      <c r="G293" s="37">
        <f t="shared" si="12"/>
        <v>447.5</v>
      </c>
    </row>
    <row r="294" spans="2:7">
      <c r="B294" s="18" t="s">
        <v>567</v>
      </c>
      <c r="C294" s="51" t="s">
        <v>568</v>
      </c>
      <c r="D294" s="53">
        <v>0.5</v>
      </c>
      <c r="E294" s="21">
        <f t="shared" si="13"/>
        <v>89.5</v>
      </c>
      <c r="F294" s="20"/>
      <c r="G294" s="37">
        <f t="shared" si="12"/>
        <v>89.5</v>
      </c>
    </row>
    <row r="295" spans="2:7">
      <c r="B295" s="18" t="s">
        <v>569</v>
      </c>
      <c r="C295" s="42" t="s">
        <v>570</v>
      </c>
      <c r="D295" s="38">
        <v>2</v>
      </c>
      <c r="E295" s="21">
        <f t="shared" si="13"/>
        <v>358</v>
      </c>
      <c r="F295" s="20"/>
      <c r="G295" s="37">
        <f t="shared" si="12"/>
        <v>358</v>
      </c>
    </row>
    <row r="296" spans="2:7" ht="30">
      <c r="B296" s="18" t="s">
        <v>571</v>
      </c>
      <c r="C296" s="42" t="s">
        <v>572</v>
      </c>
      <c r="D296" s="38">
        <v>8</v>
      </c>
      <c r="E296" s="21">
        <f t="shared" si="13"/>
        <v>1432</v>
      </c>
      <c r="F296" s="20"/>
      <c r="G296" s="37">
        <f t="shared" si="12"/>
        <v>1432</v>
      </c>
    </row>
    <row r="297" spans="2:7" ht="30">
      <c r="B297" s="18" t="s">
        <v>573</v>
      </c>
      <c r="C297" s="42" t="s">
        <v>574</v>
      </c>
      <c r="D297" s="38">
        <v>9</v>
      </c>
      <c r="E297" s="21">
        <f t="shared" si="13"/>
        <v>1611</v>
      </c>
      <c r="F297" s="20"/>
      <c r="G297" s="37">
        <f t="shared" si="12"/>
        <v>1611</v>
      </c>
    </row>
    <row r="298" spans="2:7">
      <c r="B298" s="18" t="s">
        <v>575</v>
      </c>
      <c r="C298" s="51" t="s">
        <v>576</v>
      </c>
      <c r="D298" s="57">
        <v>3</v>
      </c>
      <c r="E298" s="21">
        <f t="shared" si="13"/>
        <v>537</v>
      </c>
      <c r="F298" s="20"/>
      <c r="G298" s="37">
        <f t="shared" si="12"/>
        <v>537</v>
      </c>
    </row>
    <row r="299" spans="2:7">
      <c r="B299" s="18" t="s">
        <v>577</v>
      </c>
      <c r="C299" s="42" t="s">
        <v>578</v>
      </c>
      <c r="D299" s="38">
        <v>1</v>
      </c>
      <c r="E299" s="21">
        <f t="shared" si="13"/>
        <v>179</v>
      </c>
      <c r="F299" s="20"/>
      <c r="G299" s="37">
        <f t="shared" si="12"/>
        <v>179</v>
      </c>
    </row>
    <row r="300" spans="2:7">
      <c r="B300" s="18" t="s">
        <v>579</v>
      </c>
      <c r="C300" s="51" t="s">
        <v>580</v>
      </c>
      <c r="D300" s="38">
        <v>2</v>
      </c>
      <c r="E300" s="21">
        <f t="shared" si="13"/>
        <v>358</v>
      </c>
      <c r="F300" s="20"/>
      <c r="G300" s="37">
        <f t="shared" si="12"/>
        <v>358</v>
      </c>
    </row>
    <row r="301" spans="2:7">
      <c r="B301" s="18" t="s">
        <v>581</v>
      </c>
      <c r="C301" s="42" t="s">
        <v>582</v>
      </c>
      <c r="D301" s="27">
        <v>0.25</v>
      </c>
      <c r="E301" s="21">
        <f t="shared" si="13"/>
        <v>44.75</v>
      </c>
      <c r="F301" s="20"/>
      <c r="G301" s="37">
        <f t="shared" si="12"/>
        <v>44.75</v>
      </c>
    </row>
    <row r="302" spans="2:7">
      <c r="B302" s="18" t="s">
        <v>583</v>
      </c>
      <c r="C302" s="51" t="s">
        <v>584</v>
      </c>
      <c r="D302" s="38">
        <v>4</v>
      </c>
      <c r="E302" s="21">
        <f t="shared" si="13"/>
        <v>716</v>
      </c>
      <c r="F302" s="20"/>
      <c r="G302" s="37">
        <f t="shared" si="12"/>
        <v>716</v>
      </c>
    </row>
    <row r="303" spans="2:7">
      <c r="B303" s="18" t="s">
        <v>585</v>
      </c>
      <c r="C303" s="42" t="s">
        <v>586</v>
      </c>
      <c r="D303" s="27">
        <v>1.5</v>
      </c>
      <c r="E303" s="21">
        <f t="shared" si="13"/>
        <v>268.5</v>
      </c>
      <c r="F303" s="20"/>
      <c r="G303" s="37">
        <f t="shared" si="12"/>
        <v>268.5</v>
      </c>
    </row>
    <row r="304" spans="2:7">
      <c r="B304" s="18" t="s">
        <v>587</v>
      </c>
      <c r="C304" s="19" t="s">
        <v>588</v>
      </c>
      <c r="D304" s="38">
        <v>1</v>
      </c>
      <c r="E304" s="21">
        <f t="shared" si="13"/>
        <v>179</v>
      </c>
      <c r="F304" s="20"/>
      <c r="G304" s="37">
        <f t="shared" si="12"/>
        <v>179</v>
      </c>
    </row>
    <row r="305" spans="2:7">
      <c r="B305" s="18" t="s">
        <v>589</v>
      </c>
      <c r="C305" s="19" t="s">
        <v>590</v>
      </c>
      <c r="D305" s="38">
        <v>2</v>
      </c>
      <c r="E305" s="21">
        <f t="shared" si="13"/>
        <v>358</v>
      </c>
      <c r="F305" s="20"/>
      <c r="G305" s="37">
        <f t="shared" si="12"/>
        <v>358</v>
      </c>
    </row>
    <row r="306" spans="2:7">
      <c r="B306" s="18" t="s">
        <v>591</v>
      </c>
      <c r="C306" s="19" t="s">
        <v>592</v>
      </c>
      <c r="D306" s="27">
        <v>0.5</v>
      </c>
      <c r="E306" s="21">
        <f t="shared" si="13"/>
        <v>89.5</v>
      </c>
      <c r="F306" s="20"/>
      <c r="G306" s="37">
        <f t="shared" si="12"/>
        <v>89.5</v>
      </c>
    </row>
    <row r="307" spans="2:7">
      <c r="B307" s="18" t="s">
        <v>593</v>
      </c>
      <c r="C307" s="19" t="s">
        <v>594</v>
      </c>
      <c r="D307" s="27">
        <v>0.75</v>
      </c>
      <c r="E307" s="21">
        <f t="shared" si="13"/>
        <v>134.25</v>
      </c>
      <c r="F307" s="20"/>
      <c r="G307" s="37">
        <f t="shared" si="12"/>
        <v>134.25</v>
      </c>
    </row>
    <row r="308" spans="2:7">
      <c r="B308" s="18" t="s">
        <v>595</v>
      </c>
      <c r="C308" s="19" t="s">
        <v>596</v>
      </c>
      <c r="D308" s="27">
        <v>4.5</v>
      </c>
      <c r="E308" s="21">
        <f t="shared" si="13"/>
        <v>805.5</v>
      </c>
      <c r="F308" s="20"/>
      <c r="G308" s="37">
        <f t="shared" si="12"/>
        <v>805.5</v>
      </c>
    </row>
    <row r="309" spans="2:7">
      <c r="B309" s="18" t="s">
        <v>597</v>
      </c>
      <c r="C309" s="42" t="s">
        <v>598</v>
      </c>
      <c r="D309" s="27">
        <v>1.5</v>
      </c>
      <c r="E309" s="21">
        <f t="shared" si="13"/>
        <v>268.5</v>
      </c>
      <c r="F309" s="20"/>
      <c r="G309" s="37">
        <f t="shared" si="12"/>
        <v>268.5</v>
      </c>
    </row>
    <row r="310" spans="2:7">
      <c r="B310" s="18" t="s">
        <v>599</v>
      </c>
      <c r="C310" s="42" t="s">
        <v>600</v>
      </c>
      <c r="D310" s="27">
        <v>1.5</v>
      </c>
      <c r="E310" s="21">
        <f t="shared" si="13"/>
        <v>268.5</v>
      </c>
      <c r="F310" s="20"/>
      <c r="G310" s="37">
        <f t="shared" si="12"/>
        <v>268.5</v>
      </c>
    </row>
    <row r="311" spans="2:7">
      <c r="B311" s="18" t="s">
        <v>601</v>
      </c>
      <c r="C311" s="42" t="s">
        <v>602</v>
      </c>
      <c r="D311" s="27">
        <v>0.5</v>
      </c>
      <c r="E311" s="21">
        <f t="shared" si="13"/>
        <v>89.5</v>
      </c>
      <c r="F311" s="20"/>
      <c r="G311" s="37">
        <f t="shared" si="12"/>
        <v>89.5</v>
      </c>
    </row>
    <row r="312" spans="2:7">
      <c r="B312" s="18" t="s">
        <v>603</v>
      </c>
      <c r="C312" s="51" t="s">
        <v>604</v>
      </c>
      <c r="D312" s="38">
        <v>2</v>
      </c>
      <c r="E312" s="21">
        <f t="shared" si="13"/>
        <v>358</v>
      </c>
      <c r="F312" s="20"/>
      <c r="G312" s="37">
        <f t="shared" si="12"/>
        <v>358</v>
      </c>
    </row>
    <row r="313" spans="2:7">
      <c r="B313" s="18" t="s">
        <v>605</v>
      </c>
      <c r="C313" s="42" t="s">
        <v>606</v>
      </c>
      <c r="D313" s="38">
        <v>2</v>
      </c>
      <c r="E313" s="21">
        <f t="shared" si="13"/>
        <v>358</v>
      </c>
      <c r="F313" s="20"/>
      <c r="G313" s="37">
        <f t="shared" si="12"/>
        <v>358</v>
      </c>
    </row>
    <row r="314" spans="2:7" ht="30">
      <c r="B314" s="18" t="s">
        <v>607</v>
      </c>
      <c r="C314" s="43" t="s">
        <v>608</v>
      </c>
      <c r="D314" s="50">
        <v>3</v>
      </c>
      <c r="E314" s="21">
        <f t="shared" si="13"/>
        <v>537</v>
      </c>
      <c r="F314" s="20"/>
      <c r="G314" s="37">
        <f t="shared" si="12"/>
        <v>537</v>
      </c>
    </row>
    <row r="315" spans="2:7" ht="30">
      <c r="B315" s="18" t="s">
        <v>609</v>
      </c>
      <c r="C315" s="43" t="s">
        <v>610</v>
      </c>
      <c r="D315" s="52">
        <v>3.5</v>
      </c>
      <c r="E315" s="21">
        <f t="shared" si="13"/>
        <v>626.5</v>
      </c>
      <c r="F315" s="20"/>
      <c r="G315" s="37">
        <f t="shared" si="12"/>
        <v>626.5</v>
      </c>
    </row>
    <row r="316" spans="2:7">
      <c r="B316" s="18" t="s">
        <v>611</v>
      </c>
      <c r="C316" s="43" t="s">
        <v>612</v>
      </c>
      <c r="D316" s="50">
        <v>3</v>
      </c>
      <c r="E316" s="21">
        <f t="shared" si="13"/>
        <v>537</v>
      </c>
      <c r="F316" s="20"/>
      <c r="G316" s="37">
        <f t="shared" si="12"/>
        <v>537</v>
      </c>
    </row>
    <row r="317" spans="2:7">
      <c r="B317" s="18" t="s">
        <v>613</v>
      </c>
      <c r="C317" s="42" t="s">
        <v>614</v>
      </c>
      <c r="D317" s="27">
        <v>0.5</v>
      </c>
      <c r="E317" s="21">
        <f t="shared" si="13"/>
        <v>89.5</v>
      </c>
      <c r="F317" s="20"/>
      <c r="G317" s="37">
        <f t="shared" si="12"/>
        <v>89.5</v>
      </c>
    </row>
    <row r="318" spans="2:7">
      <c r="B318" s="18" t="s">
        <v>615</v>
      </c>
      <c r="C318" s="42" t="s">
        <v>616</v>
      </c>
      <c r="D318" s="38">
        <v>4</v>
      </c>
      <c r="E318" s="21">
        <f t="shared" si="13"/>
        <v>716</v>
      </c>
      <c r="F318" s="20"/>
      <c r="G318" s="37">
        <f t="shared" si="12"/>
        <v>716</v>
      </c>
    </row>
    <row r="319" spans="2:7">
      <c r="B319" s="18" t="s">
        <v>617</v>
      </c>
      <c r="C319" s="42" t="s">
        <v>618</v>
      </c>
      <c r="D319" s="38">
        <v>5</v>
      </c>
      <c r="E319" s="21">
        <f t="shared" si="13"/>
        <v>895</v>
      </c>
      <c r="F319" s="20"/>
      <c r="G319" s="37">
        <f t="shared" si="12"/>
        <v>895</v>
      </c>
    </row>
    <row r="320" spans="2:7">
      <c r="B320" s="18" t="s">
        <v>619</v>
      </c>
      <c r="C320" s="51" t="s">
        <v>620</v>
      </c>
      <c r="D320" s="53">
        <v>3.5</v>
      </c>
      <c r="E320" s="21">
        <f t="shared" si="13"/>
        <v>626.5</v>
      </c>
      <c r="F320" s="20"/>
      <c r="G320" s="37">
        <f t="shared" si="12"/>
        <v>626.5</v>
      </c>
    </row>
    <row r="321" spans="2:7">
      <c r="B321" s="18" t="s">
        <v>621</v>
      </c>
      <c r="C321" s="42" t="s">
        <v>622</v>
      </c>
      <c r="D321" s="27">
        <v>5.5</v>
      </c>
      <c r="E321" s="21">
        <f t="shared" si="13"/>
        <v>984.5</v>
      </c>
      <c r="F321" s="20"/>
      <c r="G321" s="37">
        <f t="shared" si="12"/>
        <v>984.5</v>
      </c>
    </row>
    <row r="322" spans="2:7" ht="30">
      <c r="B322" s="18" t="s">
        <v>623</v>
      </c>
      <c r="C322" s="51" t="s">
        <v>624</v>
      </c>
      <c r="D322" s="52">
        <v>2.5</v>
      </c>
      <c r="E322" s="21">
        <f t="shared" si="13"/>
        <v>447.5</v>
      </c>
      <c r="F322" s="20"/>
      <c r="G322" s="37">
        <f t="shared" si="12"/>
        <v>447.5</v>
      </c>
    </row>
    <row r="323" spans="2:7" ht="30">
      <c r="B323" s="18" t="s">
        <v>625</v>
      </c>
      <c r="C323" s="19" t="s">
        <v>626</v>
      </c>
      <c r="D323" s="38">
        <v>1</v>
      </c>
      <c r="E323" s="21">
        <f t="shared" si="13"/>
        <v>179</v>
      </c>
      <c r="F323" s="20"/>
      <c r="G323" s="37">
        <f t="shared" si="12"/>
        <v>179</v>
      </c>
    </row>
    <row r="324" spans="2:7" ht="30">
      <c r="B324" s="18" t="s">
        <v>627</v>
      </c>
      <c r="C324" s="51" t="s">
        <v>628</v>
      </c>
      <c r="D324" s="57">
        <v>1</v>
      </c>
      <c r="E324" s="21">
        <f t="shared" si="13"/>
        <v>179</v>
      </c>
      <c r="F324" s="20"/>
      <c r="G324" s="37">
        <f t="shared" si="12"/>
        <v>179</v>
      </c>
    </row>
    <row r="325" spans="2:7">
      <c r="B325" s="18" t="s">
        <v>629</v>
      </c>
      <c r="C325" s="19" t="s">
        <v>630</v>
      </c>
      <c r="D325" s="38">
        <v>25</v>
      </c>
      <c r="E325" s="21">
        <f t="shared" si="13"/>
        <v>4475</v>
      </c>
      <c r="F325" s="20"/>
      <c r="G325" s="37">
        <f t="shared" si="12"/>
        <v>4475</v>
      </c>
    </row>
    <row r="326" spans="2:7" ht="44.45" customHeight="1">
      <c r="B326" s="18" t="s">
        <v>631</v>
      </c>
      <c r="C326" s="19" t="s">
        <v>632</v>
      </c>
      <c r="D326" s="38">
        <v>5</v>
      </c>
      <c r="E326" s="21">
        <f t="shared" si="13"/>
        <v>895</v>
      </c>
      <c r="F326" s="59"/>
      <c r="G326" s="37">
        <f t="shared" si="12"/>
        <v>895</v>
      </c>
    </row>
    <row r="327" spans="2:7">
      <c r="B327" s="30"/>
      <c r="C327" s="60" t="s">
        <v>633</v>
      </c>
      <c r="D327" s="32"/>
      <c r="E327" s="47"/>
      <c r="F327" s="32"/>
      <c r="G327" s="32"/>
    </row>
    <row r="328" spans="2:7">
      <c r="B328" s="18" t="s">
        <v>634</v>
      </c>
      <c r="C328" s="19" t="s">
        <v>635</v>
      </c>
      <c r="D328" s="61"/>
      <c r="E328" s="62"/>
      <c r="F328" s="20"/>
      <c r="G328" s="63">
        <v>25</v>
      </c>
    </row>
    <row r="329" spans="2:7">
      <c r="B329" s="64"/>
      <c r="C329" s="65"/>
      <c r="D329" s="66"/>
      <c r="E329" s="67"/>
      <c r="F329" s="68"/>
      <c r="G329" s="69"/>
    </row>
    <row r="330" spans="2:7">
      <c r="B330" s="64"/>
      <c r="C330" s="65"/>
      <c r="D330" s="66"/>
      <c r="E330" s="67"/>
      <c r="F330" s="68"/>
      <c r="G330" s="69"/>
    </row>
    <row r="331" spans="2:7">
      <c r="B331" s="64"/>
      <c r="C331" s="65"/>
      <c r="D331" s="66"/>
      <c r="E331" s="67"/>
      <c r="F331" s="68"/>
      <c r="G331" s="69"/>
    </row>
    <row r="332" spans="2:7">
      <c r="B332" s="64"/>
      <c r="C332" s="65"/>
      <c r="D332" s="66"/>
      <c r="E332" s="67"/>
      <c r="F332" s="68"/>
      <c r="G332" s="69"/>
    </row>
    <row r="333" spans="2:7">
      <c r="B333" s="64"/>
      <c r="C333" s="65"/>
      <c r="D333" s="66"/>
      <c r="E333" s="67"/>
      <c r="F333" s="68"/>
      <c r="G333" s="69"/>
    </row>
    <row r="334" spans="2:7">
      <c r="B334" s="64"/>
      <c r="C334" s="65"/>
      <c r="D334" s="66"/>
      <c r="E334" s="67"/>
      <c r="F334" s="68"/>
      <c r="G334" s="69"/>
    </row>
    <row r="335" spans="2:7">
      <c r="B335" s="64"/>
      <c r="C335" s="65"/>
      <c r="D335" s="66"/>
      <c r="E335" s="67"/>
      <c r="F335" s="68"/>
      <c r="G335" s="69"/>
    </row>
    <row r="336" spans="2:7">
      <c r="B336" s="64"/>
      <c r="C336" s="65"/>
      <c r="D336" s="66"/>
      <c r="E336" s="67"/>
      <c r="F336" s="68"/>
      <c r="G336" s="69"/>
    </row>
    <row r="337" spans="2:7">
      <c r="B337" s="64"/>
      <c r="C337" s="65"/>
      <c r="D337" s="66"/>
      <c r="E337" s="67"/>
      <c r="F337" s="68"/>
      <c r="G337" s="69"/>
    </row>
    <row r="338" spans="2:7">
      <c r="B338" s="64"/>
      <c r="C338" s="65"/>
      <c r="D338" s="66"/>
      <c r="E338" s="67"/>
      <c r="F338" s="68"/>
      <c r="G338" s="69"/>
    </row>
    <row r="339" spans="2:7">
      <c r="B339" s="64"/>
      <c r="C339" s="65"/>
      <c r="D339" s="66"/>
      <c r="E339" s="67"/>
      <c r="F339" s="68"/>
      <c r="G339" s="69"/>
    </row>
    <row r="340" spans="2:7">
      <c r="B340" s="64"/>
      <c r="C340" s="65"/>
      <c r="D340" s="66"/>
      <c r="E340" s="67"/>
      <c r="F340" s="68"/>
      <c r="G340" s="69"/>
    </row>
    <row r="341" spans="2:7">
      <c r="B341" s="64"/>
      <c r="C341" s="65"/>
      <c r="D341" s="66"/>
      <c r="E341" s="67"/>
      <c r="F341" s="68"/>
      <c r="G341" s="69"/>
    </row>
    <row r="342" spans="2:7">
      <c r="B342" s="64"/>
      <c r="C342" s="65"/>
      <c r="D342" s="66"/>
      <c r="E342" s="67"/>
      <c r="F342" s="68"/>
      <c r="G342" s="69"/>
    </row>
    <row r="343" spans="2:7">
      <c r="B343" s="64"/>
      <c r="C343" s="65"/>
      <c r="D343" s="66"/>
      <c r="E343" s="67"/>
      <c r="F343" s="68"/>
      <c r="G343" s="69"/>
    </row>
    <row r="344" spans="2:7">
      <c r="B344" s="64"/>
      <c r="C344" s="65"/>
      <c r="D344" s="66"/>
      <c r="E344" s="67"/>
      <c r="F344" s="68"/>
      <c r="G344" s="69"/>
    </row>
    <row r="345" spans="2:7">
      <c r="B345" s="64"/>
      <c r="C345" s="65"/>
      <c r="D345" s="66"/>
      <c r="E345" s="67"/>
      <c r="F345" s="68"/>
      <c r="G345" s="69"/>
    </row>
    <row r="346" spans="2:7">
      <c r="B346" s="64"/>
      <c r="C346" s="65"/>
      <c r="D346" s="66"/>
      <c r="E346" s="67"/>
      <c r="F346" s="68"/>
      <c r="G346" s="69"/>
    </row>
    <row r="347" spans="2:7">
      <c r="B347" s="64"/>
      <c r="C347" s="65"/>
      <c r="D347" s="66"/>
      <c r="E347" s="67"/>
      <c r="F347" s="68"/>
      <c r="G347" s="69"/>
    </row>
    <row r="348" spans="2:7">
      <c r="B348" s="64"/>
      <c r="C348" s="65"/>
      <c r="D348" s="66"/>
      <c r="E348" s="67"/>
      <c r="F348" s="68"/>
      <c r="G348" s="69"/>
    </row>
    <row r="349" spans="2:7">
      <c r="B349" s="64"/>
      <c r="C349" s="65"/>
      <c r="D349" s="66"/>
      <c r="E349" s="67"/>
      <c r="F349" s="68"/>
      <c r="G349" s="69"/>
    </row>
    <row r="350" spans="2:7">
      <c r="B350" s="64"/>
      <c r="C350" s="65"/>
      <c r="D350" s="66"/>
      <c r="E350" s="67"/>
      <c r="F350" s="68"/>
      <c r="G350" s="69"/>
    </row>
    <row r="351" spans="2:7">
      <c r="B351" s="64"/>
      <c r="C351" s="65"/>
      <c r="D351" s="66"/>
      <c r="E351" s="67"/>
      <c r="F351" s="68"/>
      <c r="G351" s="69"/>
    </row>
    <row r="352" spans="2:7">
      <c r="B352" s="64"/>
      <c r="C352" s="65"/>
      <c r="D352" s="66"/>
      <c r="E352" s="67"/>
      <c r="F352" s="68"/>
      <c r="G352" s="69"/>
    </row>
    <row r="353" spans="2:7">
      <c r="B353" s="64"/>
      <c r="C353" s="65"/>
      <c r="D353" s="66"/>
      <c r="E353" s="67"/>
      <c r="F353" s="68"/>
      <c r="G353" s="69"/>
    </row>
    <row r="354" spans="2:7">
      <c r="B354" s="64"/>
      <c r="C354" s="65"/>
      <c r="D354" s="66"/>
      <c r="E354" s="67"/>
      <c r="F354" s="68"/>
      <c r="G354" s="69"/>
    </row>
    <row r="355" spans="2:7">
      <c r="B355" s="64"/>
      <c r="C355" s="65"/>
      <c r="D355" s="66"/>
      <c r="E355" s="67"/>
      <c r="F355" s="68"/>
      <c r="G355" s="69"/>
    </row>
    <row r="356" spans="2:7">
      <c r="B356" s="64"/>
      <c r="C356" s="65"/>
      <c r="D356" s="66"/>
      <c r="E356" s="67"/>
      <c r="F356" s="68"/>
      <c r="G356" s="69"/>
    </row>
    <row r="357" spans="2:7">
      <c r="B357" s="64"/>
      <c r="C357" s="65"/>
      <c r="D357" s="66"/>
      <c r="E357" s="67"/>
      <c r="F357" s="68"/>
      <c r="G357" s="69"/>
    </row>
    <row r="358" spans="2:7">
      <c r="B358" s="64"/>
      <c r="C358" s="65"/>
      <c r="D358" s="66"/>
      <c r="E358" s="67"/>
      <c r="F358" s="68"/>
      <c r="G358" s="69"/>
    </row>
    <row r="359" spans="2:7">
      <c r="B359" s="64"/>
      <c r="C359" s="65"/>
      <c r="D359" s="66"/>
      <c r="E359" s="67"/>
      <c r="F359" s="68"/>
      <c r="G359" s="69"/>
    </row>
    <row r="360" spans="2:7" ht="15.75">
      <c r="E360" s="70"/>
    </row>
    <row r="361" spans="2:7" ht="15.75">
      <c r="E361" s="70"/>
    </row>
    <row r="362" spans="2:7" ht="15.75">
      <c r="E362" s="70"/>
    </row>
    <row r="363" spans="2:7" ht="15.75">
      <c r="E363" s="70"/>
    </row>
    <row r="364" spans="2:7" ht="15.75">
      <c r="E364" s="70"/>
    </row>
    <row r="365" spans="2:7" ht="15.75">
      <c r="E365" s="70"/>
    </row>
    <row r="366" spans="2:7" ht="15.75">
      <c r="E366" s="70"/>
    </row>
    <row r="367" spans="2:7" ht="15.75">
      <c r="E367" s="70"/>
    </row>
    <row r="368" spans="2:7" ht="15.75">
      <c r="E368" s="70"/>
    </row>
    <row r="369" spans="5:5" ht="15.75">
      <c r="E369" s="70"/>
    </row>
    <row r="370" spans="5:5" ht="15.75">
      <c r="E370" s="70"/>
    </row>
    <row r="371" spans="5:5" ht="15.75">
      <c r="E371" s="70"/>
    </row>
    <row r="372" spans="5:5" ht="15.75">
      <c r="E372" s="70"/>
    </row>
    <row r="373" spans="5:5" ht="15.75">
      <c r="E373" s="70"/>
    </row>
    <row r="374" spans="5:5" ht="15.75">
      <c r="E374" s="70"/>
    </row>
    <row r="375" spans="5:5" ht="15.75">
      <c r="E375" s="70"/>
    </row>
    <row r="376" spans="5:5" ht="15.75">
      <c r="E376" s="70"/>
    </row>
    <row r="377" spans="5:5" ht="15.75">
      <c r="E377" s="70"/>
    </row>
    <row r="378" spans="5:5" ht="15.75">
      <c r="E378" s="70"/>
    </row>
    <row r="379" spans="5:5" ht="15.75">
      <c r="E379" s="70"/>
    </row>
    <row r="380" spans="5:5" ht="15.75">
      <c r="E380" s="70"/>
    </row>
    <row r="381" spans="5:5" ht="15.75">
      <c r="E381" s="70"/>
    </row>
    <row r="382" spans="5:5" ht="15.75">
      <c r="E382" s="70"/>
    </row>
    <row r="383" spans="5:5" ht="15.75">
      <c r="E383" s="70"/>
    </row>
    <row r="384" spans="5:5" ht="15.75">
      <c r="E384" s="70"/>
    </row>
    <row r="385" spans="5:5" ht="15.75">
      <c r="E385" s="70"/>
    </row>
    <row r="386" spans="5:5" ht="15.75">
      <c r="E386" s="70"/>
    </row>
    <row r="387" spans="5:5" ht="15.75">
      <c r="E387" s="70"/>
    </row>
    <row r="388" spans="5:5" ht="15.75">
      <c r="E388" s="70"/>
    </row>
    <row r="389" spans="5:5" ht="15.75">
      <c r="E389" s="70"/>
    </row>
    <row r="390" spans="5:5" ht="15.75">
      <c r="E390" s="70"/>
    </row>
    <row r="391" spans="5:5" ht="15.75">
      <c r="E391" s="70"/>
    </row>
    <row r="392" spans="5:5" ht="15.75">
      <c r="E392" s="70"/>
    </row>
    <row r="393" spans="5:5" ht="15.75">
      <c r="E393" s="70"/>
    </row>
    <row r="394" spans="5:5" ht="15.75">
      <c r="E394" s="70"/>
    </row>
    <row r="395" spans="5:5" ht="15.75">
      <c r="E395" s="70"/>
    </row>
    <row r="396" spans="5:5" ht="15.75">
      <c r="E396" s="70"/>
    </row>
    <row r="397" spans="5:5" ht="15.75">
      <c r="E397" s="70"/>
    </row>
    <row r="398" spans="5:5" ht="15.75">
      <c r="E398" s="70"/>
    </row>
    <row r="399" spans="5:5" ht="15.75">
      <c r="E399" s="70"/>
    </row>
    <row r="400" spans="5:5" ht="15.75">
      <c r="E400" s="70"/>
    </row>
    <row r="401" spans="5:5" ht="15.75">
      <c r="E401" s="70"/>
    </row>
    <row r="402" spans="5:5" ht="15.75">
      <c r="E402" s="70"/>
    </row>
    <row r="403" spans="5:5" ht="15.75">
      <c r="E403" s="70"/>
    </row>
    <row r="404" spans="5:5" ht="15.75">
      <c r="E404" s="70"/>
    </row>
    <row r="405" spans="5:5" ht="15.75">
      <c r="E405" s="70"/>
    </row>
    <row r="406" spans="5:5" ht="15.75">
      <c r="E406" s="70"/>
    </row>
    <row r="407" spans="5:5" ht="15.75">
      <c r="E407" s="70"/>
    </row>
    <row r="408" spans="5:5" ht="15.75">
      <c r="E408" s="70"/>
    </row>
    <row r="409" spans="5:5" ht="15.75">
      <c r="E409" s="70"/>
    </row>
    <row r="410" spans="5:5" ht="15.75">
      <c r="E410" s="70"/>
    </row>
    <row r="411" spans="5:5" ht="15.75">
      <c r="E411" s="70"/>
    </row>
    <row r="412" spans="5:5" ht="15.75">
      <c r="E412" s="70"/>
    </row>
    <row r="413" spans="5:5" ht="15.75">
      <c r="E413" s="70"/>
    </row>
    <row r="414" spans="5:5" ht="15.75">
      <c r="E414" s="70"/>
    </row>
    <row r="415" spans="5:5" ht="15.75">
      <c r="E415" s="70"/>
    </row>
    <row r="416" spans="5:5" ht="15.75">
      <c r="E416" s="70"/>
    </row>
    <row r="417" spans="5:5" ht="15.75">
      <c r="E417" s="70"/>
    </row>
    <row r="418" spans="5:5" ht="15.75">
      <c r="E418" s="70"/>
    </row>
    <row r="419" spans="5:5" ht="15.75">
      <c r="E419" s="70"/>
    </row>
    <row r="420" spans="5:5" ht="15.75">
      <c r="E420" s="70"/>
    </row>
    <row r="421" spans="5:5" ht="15.75">
      <c r="E421" s="70"/>
    </row>
    <row r="422" spans="5:5" ht="15.75">
      <c r="E422" s="70"/>
    </row>
    <row r="423" spans="5:5" ht="15.75">
      <c r="E423" s="70"/>
    </row>
    <row r="424" spans="5:5" ht="15.75">
      <c r="E424" s="70"/>
    </row>
    <row r="425" spans="5:5" ht="15.75">
      <c r="E425" s="70"/>
    </row>
    <row r="426" spans="5:5" ht="15.75">
      <c r="E426" s="70"/>
    </row>
    <row r="427" spans="5:5" ht="15.75">
      <c r="E427" s="70"/>
    </row>
    <row r="428" spans="5:5" ht="15.75">
      <c r="E428" s="70"/>
    </row>
    <row r="429" spans="5:5" ht="15.75">
      <c r="E429" s="70"/>
    </row>
    <row r="430" spans="5:5" ht="15.75">
      <c r="E430" s="70"/>
    </row>
    <row r="431" spans="5:5" ht="15.75">
      <c r="E431" s="70"/>
    </row>
    <row r="432" spans="5:5" ht="15.75">
      <c r="E432" s="70"/>
    </row>
    <row r="433" spans="5:5" ht="15.75">
      <c r="E433" s="70"/>
    </row>
    <row r="434" spans="5:5" ht="15.75">
      <c r="E434" s="70"/>
    </row>
    <row r="435" spans="5:5" ht="15.75">
      <c r="E435" s="70"/>
    </row>
    <row r="436" spans="5:5" ht="15.75">
      <c r="E436" s="70"/>
    </row>
    <row r="437" spans="5:5" ht="15.75">
      <c r="E437" s="70"/>
    </row>
    <row r="438" spans="5:5" ht="15.75">
      <c r="E438" s="70"/>
    </row>
    <row r="439" spans="5:5" ht="15.75">
      <c r="E439" s="70"/>
    </row>
    <row r="440" spans="5:5" ht="15.75">
      <c r="E440" s="70"/>
    </row>
    <row r="441" spans="5:5" ht="15.75">
      <c r="E441" s="70"/>
    </row>
    <row r="442" spans="5:5" ht="15.75">
      <c r="E442" s="70"/>
    </row>
    <row r="443" spans="5:5" ht="15.75">
      <c r="E443" s="70"/>
    </row>
    <row r="444" spans="5:5" ht="15.75">
      <c r="E444" s="70"/>
    </row>
    <row r="445" spans="5:5" ht="15.75">
      <c r="E445" s="70"/>
    </row>
    <row r="446" spans="5:5" ht="15.75">
      <c r="E446" s="70"/>
    </row>
    <row r="447" spans="5:5" ht="15.75">
      <c r="E447" s="70"/>
    </row>
    <row r="448" spans="5:5" ht="15.75">
      <c r="E448" s="70"/>
    </row>
    <row r="449" spans="5:5" ht="15.75">
      <c r="E449" s="70"/>
    </row>
    <row r="450" spans="5:5" ht="15.75">
      <c r="E450" s="70"/>
    </row>
    <row r="451" spans="5:5" ht="15.75">
      <c r="E451" s="70"/>
    </row>
    <row r="452" spans="5:5" ht="15.75">
      <c r="E452" s="70"/>
    </row>
    <row r="453" spans="5:5" ht="15.75">
      <c r="E453" s="70"/>
    </row>
    <row r="454" spans="5:5" ht="15.75">
      <c r="E454" s="70"/>
    </row>
    <row r="455" spans="5:5" ht="15.75">
      <c r="E455" s="70"/>
    </row>
    <row r="456" spans="5:5" ht="15.75">
      <c r="E456" s="70"/>
    </row>
    <row r="457" spans="5:5" ht="15.75">
      <c r="E457" s="70"/>
    </row>
    <row r="458" spans="5:5" ht="15.75">
      <c r="E458" s="70"/>
    </row>
    <row r="459" spans="5:5" ht="15.75">
      <c r="E459" s="70"/>
    </row>
    <row r="460" spans="5:5" ht="15.75">
      <c r="E460" s="70"/>
    </row>
    <row r="461" spans="5:5" ht="15.75">
      <c r="E461" s="70"/>
    </row>
    <row r="462" spans="5:5" ht="15.75">
      <c r="E462" s="70"/>
    </row>
    <row r="463" spans="5:5" ht="15.75">
      <c r="E463" s="70"/>
    </row>
    <row r="464" spans="5:5" ht="15.75">
      <c r="E464" s="70"/>
    </row>
    <row r="465" spans="5:5" ht="15.75">
      <c r="E465" s="70"/>
    </row>
    <row r="466" spans="5:5" ht="15.75">
      <c r="E466" s="70"/>
    </row>
    <row r="467" spans="5:5" ht="15.75">
      <c r="E467" s="70"/>
    </row>
    <row r="468" spans="5:5" ht="15.75">
      <c r="E468" s="70"/>
    </row>
    <row r="469" spans="5:5" ht="15.75">
      <c r="E469" s="70"/>
    </row>
    <row r="470" spans="5:5" ht="15.75">
      <c r="E470" s="70"/>
    </row>
    <row r="471" spans="5:5" ht="15.75">
      <c r="E471" s="70"/>
    </row>
    <row r="472" spans="5:5" ht="15.75">
      <c r="E472" s="70"/>
    </row>
    <row r="473" spans="5:5" ht="15.75">
      <c r="E473" s="70"/>
    </row>
    <row r="474" spans="5:5" ht="15.75">
      <c r="E474" s="70"/>
    </row>
    <row r="475" spans="5:5" ht="15.75">
      <c r="E475" s="70"/>
    </row>
    <row r="476" spans="5:5" ht="15.75">
      <c r="E476" s="70"/>
    </row>
    <row r="477" spans="5:5" ht="15.75">
      <c r="E477" s="70"/>
    </row>
    <row r="478" spans="5:5" ht="15.75">
      <c r="E478" s="70"/>
    </row>
    <row r="479" spans="5:5" ht="15.75">
      <c r="E479" s="70"/>
    </row>
    <row r="480" spans="5:5" ht="15.75">
      <c r="E480" s="70"/>
    </row>
    <row r="481" spans="5:5" ht="15.75">
      <c r="E481" s="70"/>
    </row>
    <row r="482" spans="5:5" ht="15.75">
      <c r="E482" s="70"/>
    </row>
    <row r="483" spans="5:5" ht="15.75">
      <c r="E483" s="70"/>
    </row>
    <row r="484" spans="5:5" ht="15.75">
      <c r="E484" s="70"/>
    </row>
    <row r="485" spans="5:5" ht="15.75">
      <c r="E485" s="70"/>
    </row>
    <row r="486" spans="5:5" ht="15.75">
      <c r="E486" s="70"/>
    </row>
    <row r="487" spans="5:5" ht="15.75">
      <c r="E487" s="70"/>
    </row>
    <row r="488" spans="5:5" ht="15.75">
      <c r="E488" s="70"/>
    </row>
    <row r="489" spans="5:5" ht="15.75">
      <c r="E489" s="70"/>
    </row>
    <row r="490" spans="5:5" ht="15.75">
      <c r="E490" s="70"/>
    </row>
    <row r="491" spans="5:5" ht="15.75">
      <c r="E491" s="70"/>
    </row>
    <row r="492" spans="5:5" ht="15.75">
      <c r="E492" s="70"/>
    </row>
    <row r="493" spans="5:5" ht="15.75">
      <c r="E493" s="70"/>
    </row>
    <row r="494" spans="5:5" ht="15.75">
      <c r="E494" s="70"/>
    </row>
    <row r="495" spans="5:5" ht="15.75">
      <c r="E495" s="70"/>
    </row>
    <row r="496" spans="5:5" ht="15.75">
      <c r="E496" s="70"/>
    </row>
    <row r="497" spans="5:5" ht="15.75">
      <c r="E497" s="70"/>
    </row>
    <row r="498" spans="5:5" ht="15.75">
      <c r="E498" s="70"/>
    </row>
    <row r="499" spans="5:5" ht="15.75">
      <c r="E499" s="70"/>
    </row>
    <row r="500" spans="5:5" ht="15.75">
      <c r="E500" s="70"/>
    </row>
    <row r="501" spans="5:5" ht="15.75">
      <c r="E501" s="70"/>
    </row>
    <row r="502" spans="5:5" ht="15.75">
      <c r="E502" s="70"/>
    </row>
    <row r="503" spans="5:5" ht="15.75">
      <c r="E503" s="70"/>
    </row>
    <row r="504" spans="5:5" ht="15.75">
      <c r="E504" s="70"/>
    </row>
    <row r="505" spans="5:5" ht="15.75">
      <c r="E505" s="70"/>
    </row>
    <row r="506" spans="5:5" ht="15.75">
      <c r="E506" s="70"/>
    </row>
    <row r="507" spans="5:5" ht="15.75">
      <c r="E507" s="70"/>
    </row>
    <row r="508" spans="5:5" ht="15.75">
      <c r="E508" s="70"/>
    </row>
    <row r="509" spans="5:5" ht="15.75">
      <c r="E509" s="70"/>
    </row>
    <row r="510" spans="5:5" ht="15.75">
      <c r="E510" s="70"/>
    </row>
    <row r="511" spans="5:5" ht="15.75">
      <c r="E511" s="70"/>
    </row>
    <row r="512" spans="5:5" ht="15.75">
      <c r="E512" s="70"/>
    </row>
    <row r="513" spans="5:5" ht="15.75">
      <c r="E513" s="70"/>
    </row>
    <row r="514" spans="5:5" ht="15.75">
      <c r="E514" s="70"/>
    </row>
    <row r="515" spans="5:5" ht="15.75">
      <c r="E515" s="70"/>
    </row>
    <row r="516" spans="5:5" ht="15.75">
      <c r="E516" s="70"/>
    </row>
    <row r="517" spans="5:5" ht="15.75">
      <c r="E517" s="70"/>
    </row>
    <row r="518" spans="5:5" ht="15.75">
      <c r="E518" s="70"/>
    </row>
    <row r="519" spans="5:5" ht="15.75">
      <c r="E519" s="70"/>
    </row>
    <row r="520" spans="5:5" ht="15.75">
      <c r="E520" s="70"/>
    </row>
    <row r="521" spans="5:5" ht="15.75">
      <c r="E521" s="70"/>
    </row>
    <row r="522" spans="5:5" ht="15.75">
      <c r="E522" s="70"/>
    </row>
    <row r="523" spans="5:5" ht="15.75">
      <c r="E523" s="70"/>
    </row>
    <row r="524" spans="5:5" ht="15.75">
      <c r="E524" s="70"/>
    </row>
    <row r="525" spans="5:5" ht="15.75">
      <c r="E525" s="70"/>
    </row>
    <row r="526" spans="5:5" ht="15.75">
      <c r="E526" s="70"/>
    </row>
    <row r="527" spans="5:5" ht="15.75">
      <c r="E527" s="70"/>
    </row>
    <row r="528" spans="5:5" ht="15.75">
      <c r="E528" s="70"/>
    </row>
    <row r="529" spans="5:5" ht="15.75">
      <c r="E529" s="70"/>
    </row>
    <row r="530" spans="5:5" ht="15.75">
      <c r="E530" s="70"/>
    </row>
    <row r="531" spans="5:5" ht="15.75">
      <c r="E531" s="70"/>
    </row>
    <row r="532" spans="5:5" ht="15.75">
      <c r="E532" s="70"/>
    </row>
    <row r="533" spans="5:5" ht="15.75">
      <c r="E533" s="70"/>
    </row>
    <row r="534" spans="5:5" ht="15.75">
      <c r="E534" s="70"/>
    </row>
    <row r="535" spans="5:5" ht="15.75">
      <c r="E535" s="70"/>
    </row>
    <row r="536" spans="5:5" ht="15.75">
      <c r="E536" s="70"/>
    </row>
    <row r="537" spans="5:5" ht="15.75">
      <c r="E537" s="70"/>
    </row>
    <row r="538" spans="5:5" ht="15.75">
      <c r="E538" s="70"/>
    </row>
    <row r="539" spans="5:5" ht="15.75">
      <c r="E539" s="70"/>
    </row>
    <row r="540" spans="5:5" ht="15.75">
      <c r="E540" s="70"/>
    </row>
    <row r="541" spans="5:5" ht="15.75">
      <c r="E541" s="70"/>
    </row>
    <row r="542" spans="5:5" ht="15.75">
      <c r="E542" s="70"/>
    </row>
    <row r="543" spans="5:5" ht="15.75">
      <c r="E543" s="70"/>
    </row>
    <row r="544" spans="5:5" ht="15.75">
      <c r="E544" s="70"/>
    </row>
    <row r="545" spans="5:5" ht="15.75">
      <c r="E545" s="70"/>
    </row>
    <row r="546" spans="5:5" ht="15.75">
      <c r="E546" s="70"/>
    </row>
    <row r="547" spans="5:5" ht="15.75">
      <c r="E547" s="70"/>
    </row>
    <row r="548" spans="5:5" ht="15.75">
      <c r="E548" s="70"/>
    </row>
    <row r="549" spans="5:5" ht="15.75">
      <c r="E549" s="70"/>
    </row>
    <row r="550" spans="5:5" ht="15.75">
      <c r="E550" s="70"/>
    </row>
    <row r="551" spans="5:5" ht="15.75">
      <c r="E551" s="70"/>
    </row>
    <row r="552" spans="5:5" ht="15.75">
      <c r="E552" s="70"/>
    </row>
    <row r="553" spans="5:5" ht="15.75">
      <c r="E553" s="70"/>
    </row>
    <row r="554" spans="5:5" ht="15.75">
      <c r="E554" s="70"/>
    </row>
    <row r="555" spans="5:5" ht="15.75">
      <c r="E555" s="70"/>
    </row>
    <row r="556" spans="5:5" ht="15.75">
      <c r="E556" s="70"/>
    </row>
    <row r="557" spans="5:5" ht="15.75">
      <c r="E557" s="70"/>
    </row>
    <row r="558" spans="5:5" ht="15.75">
      <c r="E558" s="70"/>
    </row>
    <row r="559" spans="5:5" ht="15.75">
      <c r="E559" s="70"/>
    </row>
    <row r="560" spans="5:5" ht="15.75">
      <c r="E560" s="70"/>
    </row>
    <row r="561" spans="5:5" ht="15.75">
      <c r="E561" s="70"/>
    </row>
    <row r="562" spans="5:5" ht="15.75">
      <c r="E562" s="70"/>
    </row>
    <row r="563" spans="5:5" ht="15.75">
      <c r="E563" s="70"/>
    </row>
    <row r="564" spans="5:5" ht="15.75">
      <c r="E564" s="70"/>
    </row>
    <row r="565" spans="5:5" ht="15.75">
      <c r="E565" s="70"/>
    </row>
    <row r="566" spans="5:5" ht="15.75">
      <c r="E566" s="70"/>
    </row>
    <row r="567" spans="5:5" ht="15.75">
      <c r="E567" s="70"/>
    </row>
    <row r="568" spans="5:5" ht="15.75">
      <c r="E568" s="70"/>
    </row>
    <row r="569" spans="5:5" ht="15.75">
      <c r="E569" s="70"/>
    </row>
    <row r="570" spans="5:5" ht="15.75">
      <c r="E570" s="70"/>
    </row>
    <row r="571" spans="5:5" ht="15.75">
      <c r="E571" s="70"/>
    </row>
    <row r="572" spans="5:5" ht="15.75">
      <c r="E572" s="70"/>
    </row>
    <row r="573" spans="5:5" ht="15.75">
      <c r="E573" s="70"/>
    </row>
    <row r="574" spans="5:5" ht="15.75">
      <c r="E574" s="70"/>
    </row>
    <row r="575" spans="5:5" ht="15.75">
      <c r="E575" s="70"/>
    </row>
    <row r="576" spans="5:5" ht="15.75">
      <c r="E576" s="70"/>
    </row>
    <row r="577" spans="5:5" ht="15.75">
      <c r="E577" s="70"/>
    </row>
    <row r="578" spans="5:5" ht="15.75">
      <c r="E578" s="70"/>
    </row>
    <row r="579" spans="5:5" ht="15.75">
      <c r="E579" s="70"/>
    </row>
    <row r="580" spans="5:5" ht="15.75">
      <c r="E580" s="70"/>
    </row>
    <row r="581" spans="5:5" ht="15.75">
      <c r="E581" s="70"/>
    </row>
    <row r="582" spans="5:5" ht="15.75">
      <c r="E582" s="70"/>
    </row>
    <row r="583" spans="5:5" ht="15.75">
      <c r="E583" s="70"/>
    </row>
    <row r="584" spans="5:5" ht="15.75">
      <c r="E584" s="70"/>
    </row>
    <row r="585" spans="5:5" ht="15.75">
      <c r="E585" s="70"/>
    </row>
    <row r="586" spans="5:5" ht="15.75">
      <c r="E586" s="70"/>
    </row>
    <row r="587" spans="5:5" ht="15.75">
      <c r="E587" s="70"/>
    </row>
    <row r="588" spans="5:5" ht="15.75">
      <c r="E588" s="70"/>
    </row>
    <row r="589" spans="5:5" ht="15.75">
      <c r="E589" s="70"/>
    </row>
    <row r="590" spans="5:5" ht="15.75">
      <c r="E590" s="70"/>
    </row>
    <row r="591" spans="5:5" ht="15.75">
      <c r="E591" s="70"/>
    </row>
    <row r="592" spans="5:5" ht="15.75">
      <c r="E592" s="70"/>
    </row>
    <row r="593" spans="5:5" ht="15.75">
      <c r="E593" s="70"/>
    </row>
    <row r="594" spans="5:5" ht="15.75">
      <c r="E594" s="70"/>
    </row>
    <row r="595" spans="5:5" ht="15.75">
      <c r="E595" s="70"/>
    </row>
    <row r="596" spans="5:5" ht="15.75">
      <c r="E596" s="70"/>
    </row>
    <row r="597" spans="5:5" ht="15.75">
      <c r="E597" s="70"/>
    </row>
    <row r="598" spans="5:5" ht="15.75">
      <c r="E598" s="70"/>
    </row>
    <row r="599" spans="5:5" ht="15.75">
      <c r="E599" s="70"/>
    </row>
    <row r="600" spans="5:5" ht="15.75">
      <c r="E600" s="70"/>
    </row>
    <row r="601" spans="5:5" ht="15.75">
      <c r="E601" s="70"/>
    </row>
    <row r="602" spans="5:5" ht="15.75">
      <c r="E602" s="70"/>
    </row>
    <row r="603" spans="5:5" ht="15.75">
      <c r="E603" s="70"/>
    </row>
    <row r="604" spans="5:5" ht="15.75">
      <c r="E604" s="70"/>
    </row>
    <row r="605" spans="5:5" ht="15.75">
      <c r="E605" s="70"/>
    </row>
    <row r="606" spans="5:5" ht="15.75">
      <c r="E606" s="70"/>
    </row>
    <row r="607" spans="5:5" ht="15.75">
      <c r="E607" s="70"/>
    </row>
    <row r="608" spans="5:5" ht="15.75">
      <c r="E608" s="70"/>
    </row>
    <row r="609" spans="5:5" ht="15.75">
      <c r="E609" s="70"/>
    </row>
    <row r="610" spans="5:5" ht="15.75">
      <c r="E610" s="70"/>
    </row>
    <row r="611" spans="5:5" ht="15.75">
      <c r="E611" s="70"/>
    </row>
    <row r="612" spans="5:5" ht="15.75">
      <c r="E612" s="70"/>
    </row>
    <row r="613" spans="5:5" ht="15.75">
      <c r="E613" s="70"/>
    </row>
    <row r="614" spans="5:5" ht="15.75">
      <c r="E614" s="70"/>
    </row>
    <row r="615" spans="5:5" ht="15.75">
      <c r="E615" s="70"/>
    </row>
    <row r="616" spans="5:5" ht="15.75">
      <c r="E616" s="70"/>
    </row>
    <row r="617" spans="5:5" ht="15.75">
      <c r="E617" s="70"/>
    </row>
    <row r="618" spans="5:5" ht="15.75">
      <c r="E618" s="70"/>
    </row>
    <row r="619" spans="5:5" ht="15.75">
      <c r="E619" s="70"/>
    </row>
    <row r="620" spans="5:5" ht="15.75">
      <c r="E620" s="70"/>
    </row>
    <row r="621" spans="5:5" ht="15.75">
      <c r="E621" s="70"/>
    </row>
    <row r="622" spans="5:5" ht="15.75">
      <c r="E622" s="70"/>
    </row>
    <row r="623" spans="5:5" ht="15.75">
      <c r="E623" s="70"/>
    </row>
    <row r="624" spans="5:5" ht="15.75">
      <c r="E624" s="70"/>
    </row>
    <row r="625" spans="5:5" ht="15.75">
      <c r="E625" s="70"/>
    </row>
    <row r="626" spans="5:5" ht="15.75">
      <c r="E626" s="70"/>
    </row>
    <row r="627" spans="5:5" ht="15.75">
      <c r="E627" s="70"/>
    </row>
    <row r="628" spans="5:5" ht="15.75">
      <c r="E628" s="70"/>
    </row>
    <row r="629" spans="5:5" ht="15.75">
      <c r="E629" s="70"/>
    </row>
    <row r="630" spans="5:5" ht="15.75">
      <c r="E630" s="70"/>
    </row>
    <row r="631" spans="5:5" ht="15.75">
      <c r="E631" s="70"/>
    </row>
    <row r="632" spans="5:5" ht="15.75">
      <c r="E632" s="70"/>
    </row>
    <row r="633" spans="5:5" ht="15.75">
      <c r="E633" s="70"/>
    </row>
    <row r="634" spans="5:5" ht="15.75">
      <c r="E634" s="70"/>
    </row>
    <row r="635" spans="5:5" ht="15.75">
      <c r="E635" s="70"/>
    </row>
    <row r="636" spans="5:5" ht="15.75">
      <c r="E636" s="70"/>
    </row>
    <row r="637" spans="5:5" ht="15.75">
      <c r="E637" s="70"/>
    </row>
    <row r="638" spans="5:5" ht="15.75">
      <c r="E638" s="70"/>
    </row>
    <row r="639" spans="5:5" ht="15.75">
      <c r="E639" s="70"/>
    </row>
    <row r="640" spans="5:5" ht="15.75">
      <c r="E640" s="70"/>
    </row>
    <row r="641" spans="5:5" ht="15.75">
      <c r="E641" s="70"/>
    </row>
    <row r="642" spans="5:5" ht="15.75">
      <c r="E642" s="70"/>
    </row>
    <row r="643" spans="5:5" ht="15.75">
      <c r="E643" s="70"/>
    </row>
    <row r="644" spans="5:5" ht="15.75">
      <c r="E644" s="70"/>
    </row>
    <row r="645" spans="5:5" ht="15.75">
      <c r="E645" s="70"/>
    </row>
    <row r="646" spans="5:5" ht="15.75">
      <c r="E646" s="70"/>
    </row>
    <row r="647" spans="5:5" ht="15.75">
      <c r="E647" s="70"/>
    </row>
    <row r="648" spans="5:5" ht="15.75">
      <c r="E648" s="70"/>
    </row>
    <row r="649" spans="5:5" ht="15.75">
      <c r="E649" s="70"/>
    </row>
    <row r="650" spans="5:5" ht="15.75">
      <c r="E650" s="70"/>
    </row>
    <row r="651" spans="5:5" ht="15.75">
      <c r="E651" s="70"/>
    </row>
    <row r="652" spans="5:5" ht="15.75">
      <c r="E652" s="70"/>
    </row>
    <row r="653" spans="5:5" ht="15.75">
      <c r="E653" s="70"/>
    </row>
    <row r="654" spans="5:5" ht="15.75">
      <c r="E654" s="70"/>
    </row>
    <row r="655" spans="5:5" ht="15.75">
      <c r="E655" s="70"/>
    </row>
    <row r="656" spans="5:5" ht="15.75">
      <c r="E656" s="70"/>
    </row>
    <row r="657" spans="5:5" ht="15.75">
      <c r="E657" s="70"/>
    </row>
    <row r="658" spans="5:5" ht="15.75">
      <c r="E658" s="70"/>
    </row>
    <row r="659" spans="5:5" ht="15.75">
      <c r="E659" s="70"/>
    </row>
    <row r="660" spans="5:5" ht="15.75">
      <c r="E660" s="70"/>
    </row>
    <row r="661" spans="5:5" ht="15.75">
      <c r="E661" s="70"/>
    </row>
    <row r="662" spans="5:5" ht="15.75">
      <c r="E662" s="70"/>
    </row>
    <row r="663" spans="5:5" ht="15.75">
      <c r="E663" s="70"/>
    </row>
    <row r="664" spans="5:5" ht="15.75">
      <c r="E664" s="70"/>
    </row>
    <row r="665" spans="5:5" ht="15.75">
      <c r="E665" s="70"/>
    </row>
    <row r="666" spans="5:5" ht="15.75">
      <c r="E666" s="70"/>
    </row>
    <row r="667" spans="5:5" ht="15.75">
      <c r="E667" s="70"/>
    </row>
    <row r="668" spans="5:5" ht="15.75">
      <c r="E668" s="70"/>
    </row>
    <row r="669" spans="5:5" ht="15.75">
      <c r="E669" s="70"/>
    </row>
    <row r="670" spans="5:5" ht="15.75">
      <c r="E670" s="70"/>
    </row>
    <row r="671" spans="5:5" ht="15.75">
      <c r="E671" s="70"/>
    </row>
    <row r="672" spans="5:5" ht="15.75">
      <c r="E672" s="70"/>
    </row>
    <row r="673" spans="5:5" ht="15.75">
      <c r="E673" s="70"/>
    </row>
    <row r="674" spans="5:5" ht="15.75">
      <c r="E674" s="70"/>
    </row>
    <row r="675" spans="5:5" ht="15.75">
      <c r="E675" s="70"/>
    </row>
    <row r="676" spans="5:5" ht="15.75">
      <c r="E676" s="70"/>
    </row>
    <row r="677" spans="5:5" ht="15.75">
      <c r="E677" s="70"/>
    </row>
    <row r="678" spans="5:5" ht="15.75">
      <c r="E678" s="70"/>
    </row>
    <row r="679" spans="5:5" ht="15.75">
      <c r="E679" s="70"/>
    </row>
    <row r="680" spans="5:5" ht="15.75">
      <c r="E680" s="70"/>
    </row>
    <row r="681" spans="5:5" ht="15.75">
      <c r="E681" s="70"/>
    </row>
    <row r="682" spans="5:5" ht="15.75">
      <c r="E682" s="70"/>
    </row>
    <row r="683" spans="5:5" ht="15.75">
      <c r="E683" s="70"/>
    </row>
    <row r="684" spans="5:5" ht="15.75">
      <c r="E684" s="70"/>
    </row>
    <row r="685" spans="5:5" ht="15.75">
      <c r="E685" s="70"/>
    </row>
    <row r="686" spans="5:5" ht="15.75">
      <c r="E686" s="70"/>
    </row>
    <row r="687" spans="5:5" ht="15.75">
      <c r="E687" s="70"/>
    </row>
    <row r="688" spans="5:5" ht="15.75">
      <c r="E688" s="70"/>
    </row>
    <row r="689" spans="5:5" ht="15.75">
      <c r="E689" s="70"/>
    </row>
    <row r="690" spans="5:5" ht="15.75">
      <c r="E690" s="70"/>
    </row>
    <row r="691" spans="5:5" ht="15.75">
      <c r="E691" s="70"/>
    </row>
    <row r="692" spans="5:5" ht="15.75">
      <c r="E692" s="70"/>
    </row>
    <row r="693" spans="5:5" ht="15.75">
      <c r="E693" s="70"/>
    </row>
    <row r="694" spans="5:5" ht="15.75">
      <c r="E694" s="70"/>
    </row>
    <row r="695" spans="5:5" ht="15.75">
      <c r="E695" s="70"/>
    </row>
    <row r="696" spans="5:5" ht="15.75">
      <c r="E696" s="70"/>
    </row>
    <row r="697" spans="5:5" ht="15.75">
      <c r="E697" s="70"/>
    </row>
    <row r="698" spans="5:5" ht="15.75">
      <c r="E698" s="70"/>
    </row>
    <row r="699" spans="5:5" ht="15.75">
      <c r="E699" s="70"/>
    </row>
    <row r="700" spans="5:5" ht="15.75">
      <c r="E700" s="70"/>
    </row>
    <row r="701" spans="5:5" ht="15.75">
      <c r="E701" s="70"/>
    </row>
    <row r="702" spans="5:5" ht="15.75">
      <c r="E702" s="70"/>
    </row>
    <row r="703" spans="5:5" ht="15.75">
      <c r="E703" s="70"/>
    </row>
    <row r="704" spans="5:5" ht="15.75">
      <c r="E704" s="70"/>
    </row>
    <row r="705" spans="5:5" ht="15.75">
      <c r="E705" s="70"/>
    </row>
    <row r="706" spans="5:5" ht="15.75">
      <c r="E706" s="70"/>
    </row>
    <row r="707" spans="5:5" ht="15.75">
      <c r="E707" s="70"/>
    </row>
    <row r="708" spans="5:5" ht="15.75">
      <c r="E708" s="70"/>
    </row>
    <row r="709" spans="5:5" ht="15.75">
      <c r="E709" s="70"/>
    </row>
    <row r="710" spans="5:5" ht="15.75">
      <c r="E710" s="70"/>
    </row>
    <row r="711" spans="5:5" ht="15.75">
      <c r="E711" s="70"/>
    </row>
    <row r="712" spans="5:5" ht="15.75">
      <c r="E712" s="70"/>
    </row>
    <row r="713" spans="5:5" ht="15.75">
      <c r="E713" s="70"/>
    </row>
    <row r="714" spans="5:5" ht="15.75">
      <c r="E714" s="70"/>
    </row>
    <row r="715" spans="5:5" ht="15.75">
      <c r="E715" s="70"/>
    </row>
    <row r="716" spans="5:5" ht="15.75">
      <c r="E716" s="70"/>
    </row>
    <row r="717" spans="5:5" ht="15.75">
      <c r="E717" s="70"/>
    </row>
    <row r="718" spans="5:5" ht="15.75">
      <c r="E718" s="70"/>
    </row>
    <row r="719" spans="5:5" ht="15.75">
      <c r="E719" s="70"/>
    </row>
    <row r="720" spans="5:5" ht="15.75">
      <c r="E720" s="70"/>
    </row>
    <row r="721" spans="5:5" ht="15.75">
      <c r="E721" s="70"/>
    </row>
    <row r="722" spans="5:5" ht="15.75">
      <c r="E722" s="70"/>
    </row>
    <row r="723" spans="5:5" ht="15.75">
      <c r="E723" s="70"/>
    </row>
    <row r="724" spans="5:5" ht="15.75">
      <c r="E724" s="70"/>
    </row>
    <row r="725" spans="5:5" ht="15.75">
      <c r="E725" s="70"/>
    </row>
    <row r="726" spans="5:5" ht="15.75">
      <c r="E726" s="70"/>
    </row>
    <row r="727" spans="5:5" ht="15.75">
      <c r="E727" s="70"/>
    </row>
    <row r="728" spans="5:5" ht="15.75">
      <c r="E728" s="70"/>
    </row>
    <row r="729" spans="5:5" ht="15.75">
      <c r="E729" s="70"/>
    </row>
    <row r="730" spans="5:5" ht="15.75">
      <c r="E730" s="70"/>
    </row>
    <row r="731" spans="5:5" ht="15.75">
      <c r="E731" s="70"/>
    </row>
    <row r="732" spans="5:5" ht="15.75">
      <c r="E732" s="70"/>
    </row>
    <row r="733" spans="5:5" ht="15.75">
      <c r="E733" s="70"/>
    </row>
    <row r="734" spans="5:5" ht="15.75">
      <c r="E734" s="70"/>
    </row>
    <row r="735" spans="5:5" ht="15.75">
      <c r="E735" s="70"/>
    </row>
    <row r="736" spans="5:5" ht="15.75">
      <c r="E736" s="70"/>
    </row>
    <row r="737" spans="5:5" ht="15.75">
      <c r="E737" s="70"/>
    </row>
    <row r="738" spans="5:5" ht="15.75">
      <c r="E738" s="70"/>
    </row>
    <row r="739" spans="5:5" ht="15.75">
      <c r="E739" s="70"/>
    </row>
    <row r="740" spans="5:5" ht="15.75">
      <c r="E740" s="70"/>
    </row>
    <row r="741" spans="5:5" ht="15.75">
      <c r="E741" s="70"/>
    </row>
    <row r="742" spans="5:5" ht="15.75">
      <c r="E742" s="70"/>
    </row>
    <row r="743" spans="5:5" ht="15.75">
      <c r="E743" s="70"/>
    </row>
    <row r="744" spans="5:5" ht="15.75">
      <c r="E744" s="70"/>
    </row>
    <row r="745" spans="5:5" ht="15.75">
      <c r="E745" s="70"/>
    </row>
    <row r="746" spans="5:5" ht="15.75">
      <c r="E746" s="70"/>
    </row>
    <row r="747" spans="5:5" ht="15.75">
      <c r="E747" s="70"/>
    </row>
    <row r="748" spans="5:5" ht="15.75">
      <c r="E748" s="70"/>
    </row>
    <row r="749" spans="5:5" ht="15.75">
      <c r="E749" s="70"/>
    </row>
    <row r="750" spans="5:5" ht="15.75">
      <c r="E750" s="70"/>
    </row>
    <row r="751" spans="5:5" ht="15.75">
      <c r="E751" s="70"/>
    </row>
    <row r="752" spans="5:5" ht="15.75">
      <c r="E752" s="70"/>
    </row>
    <row r="753" spans="5:5" ht="15.75">
      <c r="E753" s="70"/>
    </row>
    <row r="754" spans="5:5" ht="15.75">
      <c r="E754" s="70"/>
    </row>
    <row r="755" spans="5:5" ht="15.75">
      <c r="E755" s="70"/>
    </row>
    <row r="756" spans="5:5" ht="15.75">
      <c r="E756" s="70"/>
    </row>
    <row r="757" spans="5:5" ht="15.75">
      <c r="E757" s="70"/>
    </row>
    <row r="758" spans="5:5" ht="15.75">
      <c r="E758" s="70"/>
    </row>
    <row r="759" spans="5:5" ht="15.75">
      <c r="E759" s="70"/>
    </row>
    <row r="760" spans="5:5" ht="15.75">
      <c r="E760" s="70"/>
    </row>
    <row r="761" spans="5:5" ht="15.75">
      <c r="E761" s="70"/>
    </row>
    <row r="762" spans="5:5" ht="15.75">
      <c r="E762" s="70"/>
    </row>
    <row r="763" spans="5:5" ht="15.75">
      <c r="E763" s="70"/>
    </row>
    <row r="764" spans="5:5" ht="15.75">
      <c r="E764" s="70"/>
    </row>
    <row r="765" spans="5:5" ht="15.75">
      <c r="E765" s="70"/>
    </row>
    <row r="766" spans="5:5" ht="15.75">
      <c r="E766" s="70"/>
    </row>
    <row r="767" spans="5:5" ht="15.75">
      <c r="E767" s="70"/>
    </row>
    <row r="768" spans="5:5" ht="15.75">
      <c r="E768" s="70"/>
    </row>
    <row r="769" spans="5:5" ht="15.75">
      <c r="E769" s="70"/>
    </row>
    <row r="770" spans="5:5" ht="15.75">
      <c r="E770" s="70"/>
    </row>
    <row r="771" spans="5:5" ht="15.75">
      <c r="E771" s="70"/>
    </row>
    <row r="772" spans="5:5" ht="15.75">
      <c r="E772" s="70"/>
    </row>
    <row r="773" spans="5:5" ht="15.75">
      <c r="E773" s="70"/>
    </row>
    <row r="774" spans="5:5" ht="15.75">
      <c r="E774" s="70"/>
    </row>
    <row r="775" spans="5:5" ht="15.75">
      <c r="E775" s="70"/>
    </row>
    <row r="776" spans="5:5" ht="15.75">
      <c r="E776" s="70"/>
    </row>
    <row r="777" spans="5:5" ht="15.75">
      <c r="E777" s="70"/>
    </row>
    <row r="778" spans="5:5" ht="15.75">
      <c r="E778" s="70"/>
    </row>
    <row r="779" spans="5:5" ht="15.75">
      <c r="E779" s="70"/>
    </row>
    <row r="780" spans="5:5" ht="15.75">
      <c r="E780" s="70"/>
    </row>
    <row r="781" spans="5:5" ht="15.75">
      <c r="E781" s="70"/>
    </row>
    <row r="782" spans="5:5" ht="15.75">
      <c r="E782" s="70"/>
    </row>
    <row r="783" spans="5:5" ht="15.75">
      <c r="E783" s="70"/>
    </row>
    <row r="784" spans="5:5" ht="15.75">
      <c r="E784" s="70"/>
    </row>
    <row r="785" spans="5:5" ht="15.75">
      <c r="E785" s="70"/>
    </row>
    <row r="786" spans="5:5" ht="15.75">
      <c r="E786" s="70"/>
    </row>
    <row r="787" spans="5:5" ht="15.75">
      <c r="E787" s="70"/>
    </row>
    <row r="788" spans="5:5" ht="15.75">
      <c r="E788" s="70"/>
    </row>
    <row r="789" spans="5:5" ht="15.75">
      <c r="E789" s="70"/>
    </row>
    <row r="790" spans="5:5" ht="15.75">
      <c r="E790" s="70"/>
    </row>
    <row r="791" spans="5:5" ht="15.75">
      <c r="E791" s="70"/>
    </row>
    <row r="792" spans="5:5" ht="15.75">
      <c r="E792" s="70"/>
    </row>
    <row r="793" spans="5:5" ht="15.75">
      <c r="E793" s="70"/>
    </row>
    <row r="794" spans="5:5" ht="15.75">
      <c r="E794" s="70"/>
    </row>
    <row r="795" spans="5:5" ht="15.75">
      <c r="E795" s="70"/>
    </row>
    <row r="796" spans="5:5" ht="15.75">
      <c r="E796" s="70"/>
    </row>
    <row r="797" spans="5:5" ht="15.75">
      <c r="E797" s="70"/>
    </row>
    <row r="798" spans="5:5" ht="15.75">
      <c r="E798" s="70"/>
    </row>
    <row r="799" spans="5:5" ht="15.75">
      <c r="E799" s="70"/>
    </row>
    <row r="800" spans="5:5" ht="15.75">
      <c r="E800" s="70"/>
    </row>
    <row r="801" spans="5:5" ht="15.75">
      <c r="E801" s="70"/>
    </row>
    <row r="802" spans="5:5" ht="15.75">
      <c r="E802" s="70"/>
    </row>
    <row r="803" spans="5:5" ht="15.75">
      <c r="E803" s="70"/>
    </row>
    <row r="804" spans="5:5" ht="15.75">
      <c r="E804" s="70"/>
    </row>
    <row r="805" spans="5:5" ht="15.75">
      <c r="E805" s="70"/>
    </row>
    <row r="806" spans="5:5" ht="15.75">
      <c r="E806" s="70"/>
    </row>
    <row r="807" spans="5:5" ht="15.75">
      <c r="E807" s="70"/>
    </row>
    <row r="808" spans="5:5" ht="15.75">
      <c r="E808" s="70"/>
    </row>
    <row r="809" spans="5:5" ht="15.75">
      <c r="E809" s="70"/>
    </row>
    <row r="810" spans="5:5" ht="15.75">
      <c r="E810" s="70"/>
    </row>
    <row r="811" spans="5:5" ht="15.75">
      <c r="E811" s="70"/>
    </row>
    <row r="812" spans="5:5" ht="15.75">
      <c r="E812" s="70"/>
    </row>
    <row r="813" spans="5:5" ht="15.75">
      <c r="E813" s="70"/>
    </row>
    <row r="814" spans="5:5" ht="15.75">
      <c r="E814" s="70"/>
    </row>
    <row r="815" spans="5:5" ht="15.75">
      <c r="E815" s="70"/>
    </row>
    <row r="816" spans="5:5" ht="15.75">
      <c r="E816" s="70"/>
    </row>
    <row r="817" spans="5:5" ht="15.75">
      <c r="E817" s="70"/>
    </row>
    <row r="818" spans="5:5" ht="15.75">
      <c r="E818" s="70"/>
    </row>
    <row r="819" spans="5:5" ht="15.75">
      <c r="E819" s="70"/>
    </row>
    <row r="820" spans="5:5" ht="15.75">
      <c r="E820" s="70"/>
    </row>
    <row r="821" spans="5:5" ht="15.75">
      <c r="E821" s="70"/>
    </row>
    <row r="822" spans="5:5" ht="15.75">
      <c r="E822" s="70"/>
    </row>
    <row r="823" spans="5:5" ht="15.75">
      <c r="E823" s="70"/>
    </row>
    <row r="824" spans="5:5" ht="15.75">
      <c r="E824" s="70"/>
    </row>
    <row r="825" spans="5:5" ht="15.75">
      <c r="E825" s="70"/>
    </row>
    <row r="826" spans="5:5" ht="15.75">
      <c r="E826" s="70"/>
    </row>
    <row r="827" spans="5:5" ht="15.75">
      <c r="E827" s="70"/>
    </row>
    <row r="828" spans="5:5" ht="15.75">
      <c r="E828" s="70"/>
    </row>
    <row r="829" spans="5:5" ht="15.75">
      <c r="E829" s="70"/>
    </row>
    <row r="830" spans="5:5" ht="15.75">
      <c r="E830" s="70"/>
    </row>
    <row r="831" spans="5:5" ht="15.75">
      <c r="E831" s="70"/>
    </row>
    <row r="832" spans="5:5" ht="15.75">
      <c r="E832" s="70"/>
    </row>
    <row r="833" spans="5:5" ht="15.75">
      <c r="E833" s="70"/>
    </row>
    <row r="834" spans="5:5" ht="15.75">
      <c r="E834" s="70"/>
    </row>
    <row r="835" spans="5:5" ht="15.75">
      <c r="E835" s="70"/>
    </row>
    <row r="836" spans="5:5" ht="15.75">
      <c r="E836" s="70"/>
    </row>
    <row r="837" spans="5:5" ht="15.75">
      <c r="E837" s="70"/>
    </row>
    <row r="838" spans="5:5" ht="15.75">
      <c r="E838" s="70"/>
    </row>
    <row r="839" spans="5:5" ht="15.75">
      <c r="E839" s="70"/>
    </row>
    <row r="840" spans="5:5" ht="15.75">
      <c r="E840" s="70"/>
    </row>
    <row r="841" spans="5:5" ht="15.75">
      <c r="E841" s="70"/>
    </row>
    <row r="842" spans="5:5" ht="15.75">
      <c r="E842" s="70"/>
    </row>
    <row r="843" spans="5:5" ht="15.75">
      <c r="E843" s="70"/>
    </row>
    <row r="844" spans="5:5" ht="15.75">
      <c r="E844" s="70"/>
    </row>
    <row r="845" spans="5:5" ht="15.75">
      <c r="E845" s="70"/>
    </row>
    <row r="846" spans="5:5" ht="15.75">
      <c r="E846" s="70"/>
    </row>
    <row r="847" spans="5:5" ht="15.75">
      <c r="E847" s="70"/>
    </row>
    <row r="848" spans="5:5" ht="15.75">
      <c r="E848" s="70"/>
    </row>
    <row r="849" spans="5:5" ht="15.75">
      <c r="E849" s="70"/>
    </row>
    <row r="850" spans="5:5" ht="15.75">
      <c r="E850" s="70"/>
    </row>
    <row r="851" spans="5:5" ht="15.75">
      <c r="E851" s="70"/>
    </row>
    <row r="852" spans="5:5" ht="15.75">
      <c r="E852" s="70"/>
    </row>
    <row r="853" spans="5:5" ht="15.75">
      <c r="E853" s="70"/>
    </row>
    <row r="854" spans="5:5" ht="15.75">
      <c r="E854" s="70"/>
    </row>
    <row r="855" spans="5:5" ht="15.75">
      <c r="E855" s="70"/>
    </row>
    <row r="856" spans="5:5" ht="15.75">
      <c r="E856" s="70"/>
    </row>
    <row r="857" spans="5:5" ht="15.75">
      <c r="E857" s="70"/>
    </row>
    <row r="858" spans="5:5" ht="15.75">
      <c r="E858" s="70"/>
    </row>
    <row r="859" spans="5:5" ht="15.75">
      <c r="E859" s="70"/>
    </row>
    <row r="860" spans="5:5" ht="15.75">
      <c r="E860" s="70"/>
    </row>
    <row r="861" spans="5:5" ht="15.75">
      <c r="E861" s="70"/>
    </row>
    <row r="862" spans="5:5" ht="15.75">
      <c r="E862" s="70"/>
    </row>
    <row r="863" spans="5:5" ht="15.75">
      <c r="E863" s="70"/>
    </row>
    <row r="864" spans="5:5" ht="15.75">
      <c r="E864" s="70"/>
    </row>
    <row r="865" spans="5:5" ht="15.75">
      <c r="E865" s="70"/>
    </row>
    <row r="866" spans="5:5" ht="15.75">
      <c r="E866" s="70"/>
    </row>
    <row r="867" spans="5:5" ht="15.75">
      <c r="E867" s="70"/>
    </row>
    <row r="868" spans="5:5" ht="15.75">
      <c r="E868" s="70"/>
    </row>
    <row r="869" spans="5:5" ht="15.75">
      <c r="E869" s="70"/>
    </row>
    <row r="870" spans="5:5" ht="15.75">
      <c r="E870" s="70"/>
    </row>
    <row r="871" spans="5:5" ht="15.75">
      <c r="E871" s="70"/>
    </row>
    <row r="872" spans="5:5" ht="15.75">
      <c r="E872" s="70"/>
    </row>
    <row r="873" spans="5:5" ht="15.75">
      <c r="E873" s="70"/>
    </row>
    <row r="874" spans="5:5" ht="15.75">
      <c r="E874" s="70"/>
    </row>
    <row r="875" spans="5:5" ht="15.75">
      <c r="E875" s="70"/>
    </row>
    <row r="876" spans="5:5" ht="15.75">
      <c r="E876" s="70"/>
    </row>
    <row r="877" spans="5:5" ht="15.75">
      <c r="E877" s="70"/>
    </row>
    <row r="878" spans="5:5" ht="15.75">
      <c r="E878" s="70"/>
    </row>
    <row r="879" spans="5:5" ht="15.75">
      <c r="E879" s="70"/>
    </row>
    <row r="880" spans="5:5" ht="15.75">
      <c r="E880" s="70"/>
    </row>
    <row r="881" spans="5:5" ht="15.75">
      <c r="E881" s="70"/>
    </row>
    <row r="882" spans="5:5" ht="15.75">
      <c r="E882" s="70"/>
    </row>
    <row r="883" spans="5:5" ht="15.75">
      <c r="E883" s="70"/>
    </row>
    <row r="884" spans="5:5" ht="15.75">
      <c r="E884" s="70"/>
    </row>
    <row r="885" spans="5:5" ht="15.75">
      <c r="E885" s="70"/>
    </row>
    <row r="886" spans="5:5" ht="15.75">
      <c r="E886" s="70"/>
    </row>
    <row r="887" spans="5:5" ht="15.75">
      <c r="E887" s="70"/>
    </row>
    <row r="888" spans="5:5" ht="15.75">
      <c r="E888" s="70"/>
    </row>
    <row r="889" spans="5:5" ht="15.75">
      <c r="E889" s="70"/>
    </row>
    <row r="890" spans="5:5" ht="15.75">
      <c r="E890" s="70"/>
    </row>
    <row r="891" spans="5:5" ht="15.75">
      <c r="E891" s="70"/>
    </row>
    <row r="892" spans="5:5" ht="15.75">
      <c r="E892" s="70"/>
    </row>
    <row r="893" spans="5:5" ht="15.75">
      <c r="E893" s="70"/>
    </row>
    <row r="894" spans="5:5" ht="15.75">
      <c r="E894" s="70"/>
    </row>
    <row r="895" spans="5:5" ht="15.75">
      <c r="E895" s="70"/>
    </row>
    <row r="896" spans="5:5" ht="15.75">
      <c r="E896" s="70"/>
    </row>
    <row r="897" spans="5:5" ht="15.75">
      <c r="E897" s="70"/>
    </row>
    <row r="898" spans="5:5" ht="15.75">
      <c r="E898" s="70"/>
    </row>
    <row r="899" spans="5:5" ht="15.75">
      <c r="E899" s="70"/>
    </row>
    <row r="900" spans="5:5" ht="15.75">
      <c r="E900" s="70"/>
    </row>
    <row r="901" spans="5:5" ht="15.75">
      <c r="E901" s="70"/>
    </row>
    <row r="902" spans="5:5" ht="15.75">
      <c r="E902" s="70"/>
    </row>
    <row r="903" spans="5:5" ht="15.75">
      <c r="E903" s="70"/>
    </row>
    <row r="904" spans="5:5" ht="15.75">
      <c r="E904" s="70"/>
    </row>
    <row r="905" spans="5:5" ht="15.75">
      <c r="E905" s="70"/>
    </row>
    <row r="906" spans="5:5" ht="15.75">
      <c r="E906" s="70"/>
    </row>
    <row r="907" spans="5:5" ht="15.75">
      <c r="E907" s="70"/>
    </row>
    <row r="908" spans="5:5" ht="15.75">
      <c r="E908" s="70"/>
    </row>
    <row r="909" spans="5:5" ht="15.75">
      <c r="E909" s="70"/>
    </row>
    <row r="910" spans="5:5" ht="15.75">
      <c r="E910" s="70"/>
    </row>
    <row r="911" spans="5:5" ht="15.75">
      <c r="E911" s="70"/>
    </row>
    <row r="912" spans="5:5" ht="15.75">
      <c r="E912" s="70"/>
    </row>
    <row r="913" spans="5:5" ht="15.75">
      <c r="E913" s="70"/>
    </row>
    <row r="914" spans="5:5" ht="15.75">
      <c r="E914" s="70"/>
    </row>
    <row r="915" spans="5:5" ht="15.75">
      <c r="E915" s="70"/>
    </row>
    <row r="916" spans="5:5" ht="15.75">
      <c r="E916" s="70"/>
    </row>
    <row r="917" spans="5:5" ht="15.75">
      <c r="E917" s="70"/>
    </row>
    <row r="918" spans="5:5" ht="15.75">
      <c r="E918" s="70"/>
    </row>
    <row r="919" spans="5:5" ht="15.75">
      <c r="E919" s="70"/>
    </row>
    <row r="920" spans="5:5" ht="15.75">
      <c r="E920" s="71"/>
    </row>
    <row r="921" spans="5:5" ht="15.75">
      <c r="E921" s="71"/>
    </row>
    <row r="922" spans="5:5" ht="15.75">
      <c r="E922" s="71"/>
    </row>
    <row r="923" spans="5:5" ht="15.75">
      <c r="E923" s="71"/>
    </row>
    <row r="924" spans="5:5" ht="15.75">
      <c r="E924" s="71"/>
    </row>
    <row r="925" spans="5:5" ht="15.75">
      <c r="E925" s="71"/>
    </row>
    <row r="926" spans="5:5" ht="15.75">
      <c r="E926" s="71"/>
    </row>
    <row r="927" spans="5:5" ht="15.75">
      <c r="E927" s="71"/>
    </row>
    <row r="928" spans="5:5" ht="15.75">
      <c r="E928" s="71"/>
    </row>
    <row r="929" spans="5:5" ht="15.75">
      <c r="E929" s="71"/>
    </row>
    <row r="930" spans="5:5" ht="15.75">
      <c r="E930" s="71"/>
    </row>
    <row r="931" spans="5:5" ht="15.75">
      <c r="E931" s="71"/>
    </row>
    <row r="932" spans="5:5" ht="15.75">
      <c r="E932" s="71"/>
    </row>
    <row r="933" spans="5:5" ht="15.75">
      <c r="E933" s="71"/>
    </row>
    <row r="934" spans="5:5" ht="15.75">
      <c r="E934" s="71"/>
    </row>
    <row r="935" spans="5:5" ht="15.75">
      <c r="E935" s="71"/>
    </row>
    <row r="936" spans="5:5" ht="15.75">
      <c r="E936" s="71"/>
    </row>
    <row r="937" spans="5:5" ht="15.75">
      <c r="E937" s="71"/>
    </row>
    <row r="938" spans="5:5" ht="15.75">
      <c r="E938" s="71"/>
    </row>
    <row r="939" spans="5:5" ht="15.75">
      <c r="E939" s="71"/>
    </row>
    <row r="940" spans="5:5" ht="15.75">
      <c r="E940" s="71"/>
    </row>
    <row r="941" spans="5:5" ht="15.75">
      <c r="E941" s="71"/>
    </row>
    <row r="942" spans="5:5" ht="15.75">
      <c r="E942" s="71"/>
    </row>
    <row r="943" spans="5:5" ht="15.75">
      <c r="E943" s="71"/>
    </row>
    <row r="944" spans="5:5" ht="15.75">
      <c r="E944" s="71"/>
    </row>
    <row r="945" spans="5:5" ht="15.75">
      <c r="E945" s="71"/>
    </row>
    <row r="946" spans="5:5" ht="15.75">
      <c r="E946" s="71"/>
    </row>
    <row r="947" spans="5:5" ht="15.75">
      <c r="E947" s="71"/>
    </row>
    <row r="948" spans="5:5" ht="15.75">
      <c r="E948" s="71"/>
    </row>
    <row r="949" spans="5:5" ht="15.75">
      <c r="E949" s="71"/>
    </row>
    <row r="950" spans="5:5" ht="15.75">
      <c r="E950" s="71"/>
    </row>
    <row r="951" spans="5:5" ht="15.75">
      <c r="E951" s="71"/>
    </row>
    <row r="952" spans="5:5" ht="15.75">
      <c r="E952" s="71"/>
    </row>
    <row r="953" spans="5:5" ht="15.75">
      <c r="E953" s="71"/>
    </row>
    <row r="954" spans="5:5" ht="15.75">
      <c r="E954" s="71"/>
    </row>
    <row r="955" spans="5:5" ht="15.75">
      <c r="E955" s="71"/>
    </row>
    <row r="956" spans="5:5" ht="15.75">
      <c r="E956" s="71"/>
    </row>
    <row r="957" spans="5:5" ht="15.75">
      <c r="E957" s="71"/>
    </row>
    <row r="958" spans="5:5" ht="15.75">
      <c r="E958" s="71"/>
    </row>
    <row r="959" spans="5:5" ht="15.75">
      <c r="E959" s="71"/>
    </row>
    <row r="960" spans="5:5" ht="15.75">
      <c r="E960" s="71"/>
    </row>
    <row r="961" spans="5:5" ht="15.75">
      <c r="E961" s="71"/>
    </row>
    <row r="962" spans="5:5" ht="15.75">
      <c r="E962" s="71"/>
    </row>
    <row r="963" spans="5:5" ht="15.75">
      <c r="E963" s="71"/>
    </row>
    <row r="964" spans="5:5" ht="15.75">
      <c r="E964" s="71"/>
    </row>
    <row r="965" spans="5:5" ht="15.75">
      <c r="E965" s="71"/>
    </row>
    <row r="966" spans="5:5" ht="15.75">
      <c r="E966" s="71"/>
    </row>
    <row r="967" spans="5:5" ht="15.75">
      <c r="E967" s="71"/>
    </row>
    <row r="968" spans="5:5" ht="15.75">
      <c r="E968" s="71"/>
    </row>
    <row r="969" spans="5:5" ht="15.75">
      <c r="E969" s="71"/>
    </row>
    <row r="970" spans="5:5" ht="15.75">
      <c r="E970" s="71"/>
    </row>
    <row r="971" spans="5:5" ht="15.75">
      <c r="E971" s="71"/>
    </row>
    <row r="972" spans="5:5" ht="15.75">
      <c r="E972" s="71"/>
    </row>
    <row r="973" spans="5:5" ht="15.75">
      <c r="E973" s="71"/>
    </row>
    <row r="974" spans="5:5" ht="15.75">
      <c r="E974" s="71"/>
    </row>
    <row r="975" spans="5:5" ht="15.75">
      <c r="E975" s="71"/>
    </row>
    <row r="976" spans="5:5" ht="15.75">
      <c r="E976" s="71"/>
    </row>
    <row r="977" spans="5:5" ht="15.75">
      <c r="E977" s="71"/>
    </row>
    <row r="978" spans="5:5" ht="15.75">
      <c r="E978" s="71"/>
    </row>
    <row r="979" spans="5:5" ht="15.75">
      <c r="E979" s="71"/>
    </row>
    <row r="980" spans="5:5" ht="15.75">
      <c r="E980" s="71"/>
    </row>
    <row r="981" spans="5:5" ht="15.75">
      <c r="E981" s="71"/>
    </row>
    <row r="982" spans="5:5" ht="15.75">
      <c r="E982" s="71"/>
    </row>
    <row r="983" spans="5:5" ht="15.75">
      <c r="E983" s="71"/>
    </row>
    <row r="984" spans="5:5" ht="15.75">
      <c r="E984" s="71"/>
    </row>
    <row r="985" spans="5:5" ht="15.75">
      <c r="E985" s="71"/>
    </row>
    <row r="986" spans="5:5" ht="15.75">
      <c r="E986" s="71"/>
    </row>
    <row r="987" spans="5:5" ht="15.75">
      <c r="E987" s="71"/>
    </row>
    <row r="988" spans="5:5" ht="15.75">
      <c r="E988" s="71"/>
    </row>
    <row r="989" spans="5:5" ht="15.75">
      <c r="E989" s="71"/>
    </row>
    <row r="990" spans="5:5" ht="15.75">
      <c r="E990" s="71"/>
    </row>
    <row r="991" spans="5:5" ht="15.75">
      <c r="E991" s="71"/>
    </row>
    <row r="992" spans="5:5" ht="15.75">
      <c r="E992" s="71"/>
    </row>
    <row r="993" spans="5:5" ht="15.75">
      <c r="E993" s="71"/>
    </row>
    <row r="994" spans="5:5" ht="15.75">
      <c r="E994" s="71"/>
    </row>
    <row r="995" spans="5:5" ht="15.75">
      <c r="E995" s="71"/>
    </row>
    <row r="996" spans="5:5" ht="15.75">
      <c r="E996" s="71"/>
    </row>
    <row r="997" spans="5:5" ht="15.75">
      <c r="E997" s="71"/>
    </row>
    <row r="998" spans="5:5" ht="15.75">
      <c r="E998" s="71"/>
    </row>
    <row r="999" spans="5:5" ht="15.75">
      <c r="E999" s="71"/>
    </row>
    <row r="1000" spans="5:5" ht="15.75">
      <c r="E1000" s="71"/>
    </row>
    <row r="1001" spans="5:5" ht="15.75">
      <c r="E1001" s="71"/>
    </row>
    <row r="1002" spans="5:5" ht="15.75">
      <c r="E1002" s="71"/>
    </row>
    <row r="1003" spans="5:5" ht="15.75">
      <c r="E1003" s="71"/>
    </row>
    <row r="1004" spans="5:5" ht="15.75">
      <c r="E1004" s="71"/>
    </row>
    <row r="1005" spans="5:5" ht="15.75">
      <c r="E1005" s="71"/>
    </row>
    <row r="1006" spans="5:5" ht="15.75">
      <c r="E1006" s="71"/>
    </row>
    <row r="1007" spans="5:5" ht="15.75">
      <c r="E1007" s="71"/>
    </row>
    <row r="1008" spans="5:5" ht="15.75">
      <c r="E1008" s="71"/>
    </row>
    <row r="1009" spans="5:5" ht="15.75">
      <c r="E1009" s="71"/>
    </row>
    <row r="1010" spans="5:5" ht="15.75">
      <c r="E1010" s="71"/>
    </row>
    <row r="1011" spans="5:5" ht="15.75">
      <c r="E1011" s="71"/>
    </row>
    <row r="1012" spans="5:5" ht="15.75">
      <c r="E1012" s="71"/>
    </row>
    <row r="1013" spans="5:5" ht="15.75">
      <c r="E1013" s="71"/>
    </row>
    <row r="1014" spans="5:5" ht="15.75">
      <c r="E1014" s="71"/>
    </row>
    <row r="1015" spans="5:5" ht="15.75">
      <c r="E1015" s="71"/>
    </row>
    <row r="1016" spans="5:5" ht="15.75">
      <c r="E1016" s="71"/>
    </row>
    <row r="1017" spans="5:5" ht="15.75">
      <c r="E1017" s="71"/>
    </row>
    <row r="1018" spans="5:5" ht="15.75">
      <c r="E1018" s="71"/>
    </row>
    <row r="1019" spans="5:5" ht="15.75">
      <c r="E1019" s="71"/>
    </row>
    <row r="1020" spans="5:5" ht="15.75">
      <c r="E1020" s="71"/>
    </row>
    <row r="1021" spans="5:5" ht="15.75">
      <c r="E1021" s="71"/>
    </row>
    <row r="1022" spans="5:5" ht="15.75">
      <c r="E1022" s="71"/>
    </row>
    <row r="1023" spans="5:5" ht="15.75">
      <c r="E1023" s="71"/>
    </row>
    <row r="1024" spans="5:5" ht="15.75">
      <c r="E1024" s="71"/>
    </row>
    <row r="1025" spans="5:5" ht="15.75">
      <c r="E1025" s="71"/>
    </row>
    <row r="1026" spans="5:5" ht="15.75">
      <c r="E1026" s="71"/>
    </row>
    <row r="1027" spans="5:5" ht="15.75">
      <c r="E1027" s="71"/>
    </row>
    <row r="1028" spans="5:5" ht="15.75">
      <c r="E1028" s="71"/>
    </row>
    <row r="1029" spans="5:5" ht="15.75">
      <c r="E1029" s="71"/>
    </row>
    <row r="1030" spans="5:5" ht="15.75">
      <c r="E1030" s="71"/>
    </row>
    <row r="1031" spans="5:5" ht="15.75">
      <c r="E1031" s="71"/>
    </row>
    <row r="1032" spans="5:5" ht="15.75">
      <c r="E1032" s="71"/>
    </row>
    <row r="1033" spans="5:5" ht="15.75">
      <c r="E1033" s="71"/>
    </row>
    <row r="1034" spans="5:5" ht="15.75">
      <c r="E1034" s="71"/>
    </row>
    <row r="1035" spans="5:5" ht="15.75">
      <c r="E1035" s="71"/>
    </row>
    <row r="1036" spans="5:5" ht="15.75">
      <c r="E1036" s="71"/>
    </row>
    <row r="1037" spans="5:5" ht="15.75">
      <c r="E1037" s="71"/>
    </row>
    <row r="1038" spans="5:5" ht="15.75">
      <c r="E1038" s="71"/>
    </row>
    <row r="1039" spans="5:5" ht="15.75">
      <c r="E1039" s="71"/>
    </row>
    <row r="1040" spans="5:5" ht="15.75">
      <c r="E1040" s="71"/>
    </row>
    <row r="1041" spans="5:5" ht="15.75">
      <c r="E1041" s="71"/>
    </row>
    <row r="1042" spans="5:5" ht="15.75">
      <c r="E1042" s="71"/>
    </row>
    <row r="1043" spans="5:5" ht="15.75">
      <c r="E1043" s="71"/>
    </row>
    <row r="1044" spans="5:5" ht="15.75">
      <c r="E1044" s="71"/>
    </row>
    <row r="1045" spans="5:5" ht="15.75">
      <c r="E1045" s="71"/>
    </row>
    <row r="1046" spans="5:5" ht="15.75">
      <c r="E1046" s="71"/>
    </row>
    <row r="1047" spans="5:5" ht="15.75">
      <c r="E1047" s="71"/>
    </row>
    <row r="1048" spans="5:5" ht="15.75">
      <c r="E1048" s="71"/>
    </row>
    <row r="1049" spans="5:5" ht="15.75">
      <c r="E1049" s="71"/>
    </row>
    <row r="1050" spans="5:5" ht="15.75">
      <c r="E1050" s="71"/>
    </row>
    <row r="1051" spans="5:5" ht="15.75">
      <c r="E1051" s="71"/>
    </row>
    <row r="1052" spans="5:5" ht="15.75">
      <c r="E1052" s="71"/>
    </row>
    <row r="1053" spans="5:5" ht="15.75">
      <c r="E1053" s="71"/>
    </row>
    <row r="1054" spans="5:5" ht="15.75">
      <c r="E1054" s="71"/>
    </row>
    <row r="1055" spans="5:5" ht="15.75">
      <c r="E1055" s="71"/>
    </row>
    <row r="1056" spans="5:5" ht="15.75">
      <c r="E1056" s="71"/>
    </row>
    <row r="1057" spans="5:5" ht="15.75">
      <c r="E1057" s="71"/>
    </row>
    <row r="1058" spans="5:5" ht="15.75">
      <c r="E1058" s="71"/>
    </row>
    <row r="1059" spans="5:5" ht="15.75">
      <c r="E1059" s="71"/>
    </row>
    <row r="1060" spans="5:5" ht="15.75">
      <c r="E1060" s="71"/>
    </row>
    <row r="1061" spans="5:5" ht="15.75">
      <c r="E1061" s="71"/>
    </row>
    <row r="1062" spans="5:5" ht="15.75">
      <c r="E1062" s="71"/>
    </row>
    <row r="1063" spans="5:5" ht="15.75">
      <c r="E1063" s="71"/>
    </row>
    <row r="1064" spans="5:5" ht="15.75">
      <c r="E1064" s="71"/>
    </row>
    <row r="1065" spans="5:5" ht="15.75">
      <c r="E1065" s="71"/>
    </row>
    <row r="1066" spans="5:5" ht="15.75">
      <c r="E1066" s="71"/>
    </row>
    <row r="1067" spans="5:5" ht="15.75">
      <c r="E1067" s="71"/>
    </row>
    <row r="1068" spans="5:5" ht="15.75">
      <c r="E1068" s="71"/>
    </row>
    <row r="1069" spans="5:5" ht="15.75">
      <c r="E1069" s="71"/>
    </row>
    <row r="1070" spans="5:5" ht="15.75">
      <c r="E1070" s="71"/>
    </row>
    <row r="1071" spans="5:5" ht="15.75">
      <c r="E1071" s="71"/>
    </row>
    <row r="1072" spans="5:5" ht="15.75">
      <c r="E1072" s="71"/>
    </row>
    <row r="1073" spans="5:5" ht="15.75">
      <c r="E1073" s="71"/>
    </row>
    <row r="1074" spans="5:5" ht="15.75">
      <c r="E1074" s="71"/>
    </row>
    <row r="1075" spans="5:5" ht="15.75">
      <c r="E1075" s="71"/>
    </row>
    <row r="1076" spans="5:5" ht="15.75">
      <c r="E1076" s="71"/>
    </row>
    <row r="1077" spans="5:5" ht="15.75">
      <c r="E1077" s="71"/>
    </row>
    <row r="1078" spans="5:5" ht="15.75">
      <c r="E1078" s="71"/>
    </row>
    <row r="1079" spans="5:5" ht="15.75">
      <c r="E1079" s="71"/>
    </row>
    <row r="1080" spans="5:5" ht="15.75">
      <c r="E1080" s="71"/>
    </row>
    <row r="1081" spans="5:5" ht="15.75">
      <c r="E1081" s="71"/>
    </row>
    <row r="1082" spans="5:5" ht="15.75">
      <c r="E1082" s="71"/>
    </row>
    <row r="1083" spans="5:5" ht="15.75">
      <c r="E1083" s="71"/>
    </row>
    <row r="1084" spans="5:5" ht="15.75">
      <c r="E1084" s="71"/>
    </row>
    <row r="1085" spans="5:5" ht="15.75">
      <c r="E1085" s="71"/>
    </row>
    <row r="1086" spans="5:5" ht="15.75">
      <c r="E1086" s="71"/>
    </row>
    <row r="1087" spans="5:5" ht="15.75">
      <c r="E1087" s="71"/>
    </row>
    <row r="1088" spans="5:5" ht="15.75">
      <c r="E1088" s="71"/>
    </row>
    <row r="1089" spans="5:5" ht="15.75">
      <c r="E1089" s="71"/>
    </row>
    <row r="1090" spans="5:5" ht="15.75">
      <c r="E1090" s="71"/>
    </row>
    <row r="1091" spans="5:5" ht="15.75">
      <c r="E1091" s="71"/>
    </row>
    <row r="1092" spans="5:5" ht="15.75">
      <c r="E1092" s="71"/>
    </row>
    <row r="1093" spans="5:5" ht="15.75">
      <c r="E1093" s="71"/>
    </row>
    <row r="1094" spans="5:5" ht="15.75">
      <c r="E1094" s="71"/>
    </row>
    <row r="1095" spans="5:5" ht="15.75">
      <c r="E1095" s="71"/>
    </row>
    <row r="1096" spans="5:5" ht="15.75">
      <c r="E1096" s="71"/>
    </row>
    <row r="1097" spans="5:5" ht="15.75">
      <c r="E1097" s="71"/>
    </row>
    <row r="1098" spans="5:5" ht="15.75">
      <c r="E1098" s="71"/>
    </row>
    <row r="1099" spans="5:5" ht="15.75">
      <c r="E1099" s="71"/>
    </row>
    <row r="1100" spans="5:5" ht="15.75">
      <c r="E1100" s="71"/>
    </row>
    <row r="1101" spans="5:5" ht="15.75">
      <c r="E1101" s="71"/>
    </row>
    <row r="1102" spans="5:5" ht="15.75">
      <c r="E1102" s="71"/>
    </row>
    <row r="1103" spans="5:5" ht="15.75">
      <c r="E1103" s="71"/>
    </row>
    <row r="1104" spans="5:5" ht="15.75">
      <c r="E1104" s="71"/>
    </row>
    <row r="1105" spans="5:5" ht="15.75">
      <c r="E1105" s="71"/>
    </row>
    <row r="1106" spans="5:5" ht="15.75">
      <c r="E1106" s="71"/>
    </row>
    <row r="1107" spans="5:5" ht="15.75">
      <c r="E1107" s="71"/>
    </row>
    <row r="1108" spans="5:5" ht="15.75">
      <c r="E1108" s="71"/>
    </row>
    <row r="1109" spans="5:5" ht="15.75">
      <c r="E1109" s="71"/>
    </row>
    <row r="1110" spans="5:5" ht="15.75">
      <c r="E1110" s="71"/>
    </row>
    <row r="1111" spans="5:5" ht="15.75">
      <c r="E1111" s="71"/>
    </row>
    <row r="1112" spans="5:5" ht="15.75">
      <c r="E1112" s="71"/>
    </row>
    <row r="1113" spans="5:5" ht="15.75">
      <c r="E1113" s="71"/>
    </row>
    <row r="1114" spans="5:5" ht="15.75">
      <c r="E1114" s="71"/>
    </row>
    <row r="1115" spans="5:5" ht="15.75">
      <c r="E1115" s="71"/>
    </row>
    <row r="1116" spans="5:5" ht="15.75">
      <c r="E1116" s="71"/>
    </row>
    <row r="1117" spans="5:5" ht="15.75">
      <c r="E1117" s="71"/>
    </row>
    <row r="1118" spans="5:5" ht="15.75">
      <c r="E1118" s="71"/>
    </row>
    <row r="1119" spans="5:5" ht="15.75">
      <c r="E1119" s="71"/>
    </row>
    <row r="1120" spans="5:5" ht="15.75">
      <c r="E1120" s="71"/>
    </row>
    <row r="1121" spans="5:5" ht="15.75">
      <c r="E1121" s="71"/>
    </row>
    <row r="1122" spans="5:5" ht="15.75">
      <c r="E1122" s="71"/>
    </row>
    <row r="1123" spans="5:5" ht="15.75">
      <c r="E1123" s="71"/>
    </row>
    <row r="1124" spans="5:5" ht="15.75">
      <c r="E1124" s="71"/>
    </row>
    <row r="1125" spans="5:5" ht="15.75">
      <c r="E1125" s="71"/>
    </row>
    <row r="1126" spans="5:5" ht="15.75">
      <c r="E1126" s="71"/>
    </row>
    <row r="1127" spans="5:5" ht="15.75">
      <c r="E1127" s="71"/>
    </row>
    <row r="1128" spans="5:5" ht="15.75">
      <c r="E1128" s="71"/>
    </row>
    <row r="1129" spans="5:5" ht="15.75">
      <c r="E1129" s="71"/>
    </row>
    <row r="1130" spans="5:5" ht="15.75">
      <c r="E1130" s="71"/>
    </row>
    <row r="1131" spans="5:5" ht="15.75">
      <c r="E1131" s="71"/>
    </row>
    <row r="1132" spans="5:5" ht="15.75">
      <c r="E1132" s="71"/>
    </row>
    <row r="1133" spans="5:5" ht="15.75">
      <c r="E1133" s="71"/>
    </row>
    <row r="1134" spans="5:5" ht="15.75">
      <c r="E1134" s="71"/>
    </row>
    <row r="1135" spans="5:5" ht="15.75">
      <c r="E1135" s="71"/>
    </row>
    <row r="1136" spans="5:5" ht="15.75">
      <c r="E1136" s="71"/>
    </row>
    <row r="1137" spans="5:5" ht="15.75">
      <c r="E1137" s="71"/>
    </row>
    <row r="1138" spans="5:5" ht="15.75">
      <c r="E1138" s="71"/>
    </row>
    <row r="1139" spans="5:5" ht="15.75">
      <c r="E1139" s="71"/>
    </row>
    <row r="1140" spans="5:5" ht="15.75">
      <c r="E1140" s="71"/>
    </row>
    <row r="1141" spans="5:5" ht="15.75">
      <c r="E1141" s="71"/>
    </row>
    <row r="1142" spans="5:5" ht="15.75">
      <c r="E1142" s="71"/>
    </row>
    <row r="1143" spans="5:5" ht="15.75">
      <c r="E1143" s="71"/>
    </row>
    <row r="1144" spans="5:5" ht="15.75">
      <c r="E1144" s="71"/>
    </row>
    <row r="1145" spans="5:5" ht="15.75">
      <c r="E1145" s="71"/>
    </row>
    <row r="1146" spans="5:5" ht="15.75">
      <c r="E1146" s="71"/>
    </row>
    <row r="1147" spans="5:5" ht="15.75">
      <c r="E1147" s="71"/>
    </row>
    <row r="1148" spans="5:5" ht="15.75">
      <c r="E1148" s="71"/>
    </row>
    <row r="1149" spans="5:5" ht="15.75">
      <c r="E1149" s="71"/>
    </row>
    <row r="1150" spans="5:5" ht="15.75">
      <c r="E1150" s="71"/>
    </row>
    <row r="1151" spans="5:5" ht="15.75">
      <c r="E1151" s="71"/>
    </row>
    <row r="1152" spans="5:5" ht="15.75">
      <c r="E1152" s="71"/>
    </row>
    <row r="1153" spans="5:5" ht="15.75">
      <c r="E1153" s="71"/>
    </row>
    <row r="1154" spans="5:5" ht="15.75">
      <c r="E1154" s="71"/>
    </row>
    <row r="1155" spans="5:5" ht="15.75">
      <c r="E1155" s="71"/>
    </row>
    <row r="1156" spans="5:5" ht="15.75">
      <c r="E1156" s="71"/>
    </row>
    <row r="1157" spans="5:5" ht="15.75">
      <c r="E1157" s="71"/>
    </row>
    <row r="1158" spans="5:5" ht="15.75">
      <c r="E1158" s="71"/>
    </row>
    <row r="1159" spans="5:5" ht="15.75">
      <c r="E1159" s="71"/>
    </row>
    <row r="1160" spans="5:5" ht="15.75">
      <c r="E1160" s="71"/>
    </row>
    <row r="1161" spans="5:5" ht="15.75">
      <c r="E1161" s="71"/>
    </row>
    <row r="1162" spans="5:5" ht="15.75">
      <c r="E1162" s="71"/>
    </row>
    <row r="1163" spans="5:5" ht="15.75">
      <c r="E1163" s="71"/>
    </row>
    <row r="1164" spans="5:5" ht="15.75">
      <c r="E1164" s="71"/>
    </row>
    <row r="1165" spans="5:5" ht="15.75">
      <c r="E1165" s="71"/>
    </row>
    <row r="1166" spans="5:5" ht="15.75">
      <c r="E1166" s="71"/>
    </row>
    <row r="1167" spans="5:5" ht="15.75">
      <c r="E1167" s="71"/>
    </row>
    <row r="1168" spans="5:5" ht="15.75">
      <c r="E1168" s="71"/>
    </row>
    <row r="1169" spans="5:5" ht="15.75">
      <c r="E1169" s="71"/>
    </row>
    <row r="1170" spans="5:5" ht="15.75">
      <c r="E1170" s="71"/>
    </row>
    <row r="1171" spans="5:5" ht="15.75">
      <c r="E1171" s="71"/>
    </row>
    <row r="1172" spans="5:5" ht="15.75">
      <c r="E1172" s="71"/>
    </row>
    <row r="1173" spans="5:5" ht="15.75">
      <c r="E1173" s="71"/>
    </row>
    <row r="1174" spans="5:5" ht="15.75">
      <c r="E1174" s="71"/>
    </row>
    <row r="1175" spans="5:5" ht="15.75">
      <c r="E1175" s="71"/>
    </row>
    <row r="1176" spans="5:5" ht="15.75">
      <c r="E1176" s="71"/>
    </row>
    <row r="1177" spans="5:5" ht="15.75">
      <c r="E1177" s="71"/>
    </row>
    <row r="1178" spans="5:5" ht="15.75">
      <c r="E1178" s="71"/>
    </row>
    <row r="1179" spans="5:5" ht="15.75">
      <c r="E1179" s="71"/>
    </row>
    <row r="1180" spans="5:5" ht="15.75">
      <c r="E1180" s="71"/>
    </row>
    <row r="1181" spans="5:5" ht="15.75">
      <c r="E1181" s="71"/>
    </row>
    <row r="1182" spans="5:5" ht="15.75">
      <c r="E1182" s="71"/>
    </row>
    <row r="1183" spans="5:5" ht="15.75">
      <c r="E1183" s="71"/>
    </row>
    <row r="1184" spans="5:5" ht="15.75">
      <c r="E1184" s="71"/>
    </row>
    <row r="1185" spans="5:5" ht="15.75">
      <c r="E1185" s="71"/>
    </row>
    <row r="1186" spans="5:5" ht="15.75">
      <c r="E1186" s="71"/>
    </row>
    <row r="1187" spans="5:5" ht="15.75">
      <c r="E1187" s="71"/>
    </row>
    <row r="1188" spans="5:5" ht="15.75">
      <c r="E1188" s="71"/>
    </row>
    <row r="1189" spans="5:5" ht="15.75">
      <c r="E1189" s="71"/>
    </row>
    <row r="1190" spans="5:5" ht="15.75">
      <c r="E1190" s="71"/>
    </row>
    <row r="1191" spans="5:5" ht="15.75">
      <c r="E1191" s="71"/>
    </row>
    <row r="1192" spans="5:5" ht="15.75">
      <c r="E1192" s="71"/>
    </row>
    <row r="1193" spans="5:5" ht="15.75">
      <c r="E1193" s="71"/>
    </row>
    <row r="1194" spans="5:5" ht="15.75">
      <c r="E1194" s="71"/>
    </row>
    <row r="1195" spans="5:5" ht="15.75">
      <c r="E1195" s="71"/>
    </row>
    <row r="1196" spans="5:5" ht="15.75">
      <c r="E1196" s="71"/>
    </row>
    <row r="1197" spans="5:5" ht="15.75">
      <c r="E1197" s="71"/>
    </row>
    <row r="1198" spans="5:5" ht="15.75">
      <c r="E1198" s="71"/>
    </row>
    <row r="1199" spans="5:5" ht="15.75">
      <c r="E1199" s="71"/>
    </row>
    <row r="1200" spans="5:5" ht="15.75">
      <c r="E1200" s="71"/>
    </row>
    <row r="1201" spans="5:5" ht="15.75">
      <c r="E1201" s="71"/>
    </row>
    <row r="1202" spans="5:5" ht="15.75">
      <c r="E1202" s="71"/>
    </row>
    <row r="1203" spans="5:5" ht="15.75">
      <c r="E1203" s="71"/>
    </row>
    <row r="1204" spans="5:5" ht="15.75">
      <c r="E1204" s="71"/>
    </row>
    <row r="1205" spans="5:5" ht="15.75">
      <c r="E1205" s="71"/>
    </row>
    <row r="1206" spans="5:5" ht="15.75">
      <c r="E1206" s="71"/>
    </row>
    <row r="1207" spans="5:5" ht="15.75">
      <c r="E1207" s="71"/>
    </row>
    <row r="1208" spans="5:5" ht="15.75">
      <c r="E1208" s="71"/>
    </row>
    <row r="1209" spans="5:5" ht="15.75">
      <c r="E1209" s="71"/>
    </row>
    <row r="1210" spans="5:5" ht="15.75">
      <c r="E1210" s="71"/>
    </row>
    <row r="1211" spans="5:5" ht="15.75">
      <c r="E1211" s="71"/>
    </row>
    <row r="1212" spans="5:5" ht="15.75">
      <c r="E1212" s="71"/>
    </row>
    <row r="1213" spans="5:5" ht="15.75">
      <c r="E1213" s="71"/>
    </row>
    <row r="1214" spans="5:5" ht="15.75">
      <c r="E1214" s="71"/>
    </row>
    <row r="1215" spans="5:5" ht="15.75">
      <c r="E1215" s="71"/>
    </row>
    <row r="1216" spans="5:5" ht="15.75">
      <c r="E1216" s="71"/>
    </row>
    <row r="1217" spans="5:5" ht="15.75">
      <c r="E1217" s="71"/>
    </row>
    <row r="1218" spans="5:5" ht="15.75">
      <c r="E1218" s="71"/>
    </row>
    <row r="1219" spans="5:5" ht="15.75">
      <c r="E1219" s="71"/>
    </row>
    <row r="1220" spans="5:5" ht="15.75">
      <c r="E1220" s="71"/>
    </row>
    <row r="1221" spans="5:5" ht="15.75">
      <c r="E1221" s="71"/>
    </row>
    <row r="1222" spans="5:5" ht="15.75">
      <c r="E1222" s="71"/>
    </row>
    <row r="1223" spans="5:5" ht="15.75">
      <c r="E1223" s="71"/>
    </row>
    <row r="1224" spans="5:5" ht="15.75">
      <c r="E1224" s="71"/>
    </row>
    <row r="1225" spans="5:5" ht="15.75">
      <c r="E1225" s="71"/>
    </row>
    <row r="1226" spans="5:5" ht="15.75">
      <c r="E1226" s="71"/>
    </row>
    <row r="1227" spans="5:5" ht="15.75">
      <c r="E1227" s="71"/>
    </row>
    <row r="1228" spans="5:5" ht="15.75">
      <c r="E1228" s="71"/>
    </row>
    <row r="1229" spans="5:5" ht="15.75">
      <c r="E1229" s="71"/>
    </row>
    <row r="1230" spans="5:5" ht="15.75">
      <c r="E1230" s="71"/>
    </row>
    <row r="1231" spans="5:5" ht="15.75">
      <c r="E1231" s="71"/>
    </row>
    <row r="1232" spans="5:5" ht="15.75">
      <c r="E1232" s="71"/>
    </row>
    <row r="1233" spans="5:5" ht="15.75">
      <c r="E1233" s="71"/>
    </row>
    <row r="1234" spans="5:5" ht="15.75">
      <c r="E1234" s="71"/>
    </row>
    <row r="1235" spans="5:5" ht="15.75">
      <c r="E1235" s="71"/>
    </row>
    <row r="1236" spans="5:5" ht="15.75">
      <c r="E1236" s="71"/>
    </row>
    <row r="1237" spans="5:5" ht="15.75">
      <c r="E1237" s="71"/>
    </row>
    <row r="1238" spans="5:5" ht="15.75">
      <c r="E1238" s="71"/>
    </row>
    <row r="1239" spans="5:5" ht="15.75">
      <c r="E1239" s="71"/>
    </row>
    <row r="1240" spans="5:5" ht="15.75">
      <c r="E1240" s="71"/>
    </row>
    <row r="1241" spans="5:5" ht="15.75">
      <c r="E1241" s="71"/>
    </row>
    <row r="1242" spans="5:5" ht="15.75">
      <c r="E1242" s="71"/>
    </row>
    <row r="1243" spans="5:5" ht="15.75">
      <c r="E1243" s="71"/>
    </row>
    <row r="1244" spans="5:5" ht="15.75">
      <c r="E1244" s="71"/>
    </row>
    <row r="1245" spans="5:5" ht="15.75">
      <c r="E1245" s="71"/>
    </row>
    <row r="1246" spans="5:5" ht="15.75">
      <c r="E1246" s="71"/>
    </row>
    <row r="1247" spans="5:5" ht="15.75">
      <c r="E1247" s="71"/>
    </row>
    <row r="1248" spans="5:5" ht="15.75">
      <c r="E1248" s="71"/>
    </row>
    <row r="1249" spans="5:5" ht="15.75">
      <c r="E1249" s="71"/>
    </row>
    <row r="1250" spans="5:5" ht="15.75">
      <c r="E1250" s="71"/>
    </row>
    <row r="1251" spans="5:5" ht="15.75">
      <c r="E1251" s="71"/>
    </row>
    <row r="1252" spans="5:5" ht="15.75">
      <c r="E1252" s="71"/>
    </row>
    <row r="1253" spans="5:5" ht="15.75">
      <c r="E1253" s="71"/>
    </row>
    <row r="1254" spans="5:5" ht="15.75">
      <c r="E1254" s="71"/>
    </row>
    <row r="1255" spans="5:5" ht="15.75">
      <c r="E1255" s="71"/>
    </row>
    <row r="1256" spans="5:5" ht="15.75">
      <c r="E1256" s="71"/>
    </row>
    <row r="1257" spans="5:5" ht="15.75">
      <c r="E1257" s="71"/>
    </row>
    <row r="1258" spans="5:5" ht="15.75">
      <c r="E1258" s="71"/>
    </row>
    <row r="1259" spans="5:5" ht="15.75">
      <c r="E1259" s="71"/>
    </row>
    <row r="1260" spans="5:5" ht="15.75">
      <c r="E1260" s="71"/>
    </row>
    <row r="1261" spans="5:5" ht="15.75">
      <c r="E1261" s="71"/>
    </row>
    <row r="1262" spans="5:5" ht="15.75">
      <c r="E1262" s="71"/>
    </row>
    <row r="1263" spans="5:5" ht="15.75">
      <c r="E1263" s="71"/>
    </row>
    <row r="1264" spans="5:5" ht="15.75">
      <c r="E1264" s="71"/>
    </row>
    <row r="1265" spans="5:5" ht="15.75">
      <c r="E1265" s="71"/>
    </row>
    <row r="1266" spans="5:5" ht="15.75">
      <c r="E1266" s="71"/>
    </row>
    <row r="1267" spans="5:5" ht="15.75">
      <c r="E1267" s="71"/>
    </row>
    <row r="1268" spans="5:5" ht="15.75">
      <c r="E1268" s="71"/>
    </row>
    <row r="1269" spans="5:5" ht="15.75">
      <c r="E1269" s="71"/>
    </row>
    <row r="1270" spans="5:5" ht="15.75">
      <c r="E1270" s="71"/>
    </row>
    <row r="1271" spans="5:5" ht="15.75">
      <c r="E1271" s="71"/>
    </row>
    <row r="1272" spans="5:5" ht="15.75">
      <c r="E1272" s="71"/>
    </row>
    <row r="1273" spans="5:5" ht="15.75">
      <c r="E1273" s="71"/>
    </row>
    <row r="1274" spans="5:5" ht="15.75">
      <c r="E1274" s="71"/>
    </row>
    <row r="1275" spans="5:5" ht="15.75">
      <c r="E1275" s="71"/>
    </row>
    <row r="1276" spans="5:5" ht="15.75">
      <c r="E1276" s="71"/>
    </row>
    <row r="1277" spans="5:5" ht="15.75">
      <c r="E1277" s="71"/>
    </row>
    <row r="1278" spans="5:5" ht="15.75">
      <c r="E1278" s="71"/>
    </row>
    <row r="1279" spans="5:5" ht="15.75">
      <c r="E1279" s="71"/>
    </row>
    <row r="1280" spans="5:5" ht="15.75">
      <c r="E1280" s="71"/>
    </row>
    <row r="1281" spans="5:5" ht="15.75">
      <c r="E1281" s="71"/>
    </row>
    <row r="1282" spans="5:5" ht="15.75">
      <c r="E1282" s="71"/>
    </row>
    <row r="1283" spans="5:5" ht="15.75">
      <c r="E1283" s="71"/>
    </row>
    <row r="1284" spans="5:5" ht="15.75">
      <c r="E1284" s="71"/>
    </row>
    <row r="1285" spans="5:5" ht="15.75">
      <c r="E1285" s="71"/>
    </row>
    <row r="1286" spans="5:5" ht="15.75">
      <c r="E1286" s="71"/>
    </row>
    <row r="1287" spans="5:5" ht="15.75">
      <c r="E1287" s="71"/>
    </row>
    <row r="1288" spans="5:5" ht="15.75">
      <c r="E1288" s="71"/>
    </row>
    <row r="1289" spans="5:5" ht="15.75">
      <c r="E1289" s="71"/>
    </row>
    <row r="1290" spans="5:5" ht="15.75">
      <c r="E1290" s="71"/>
    </row>
    <row r="1291" spans="5:5" ht="15.75">
      <c r="E1291" s="71"/>
    </row>
    <row r="1292" spans="5:5" ht="15.75">
      <c r="E1292" s="71"/>
    </row>
    <row r="1293" spans="5:5" ht="15.75">
      <c r="E1293" s="71"/>
    </row>
    <row r="1294" spans="5:5" ht="15.75">
      <c r="E1294" s="71"/>
    </row>
    <row r="1295" spans="5:5" ht="15.75">
      <c r="E1295" s="71"/>
    </row>
    <row r="1296" spans="5:5" ht="15.75">
      <c r="E1296" s="71"/>
    </row>
    <row r="1297" spans="5:5" ht="15.75">
      <c r="E1297" s="71"/>
    </row>
    <row r="1298" spans="5:5" ht="15.75">
      <c r="E1298" s="71"/>
    </row>
    <row r="1299" spans="5:5" ht="15.75">
      <c r="E1299" s="71"/>
    </row>
    <row r="1300" spans="5:5" ht="15.75">
      <c r="E1300" s="71"/>
    </row>
    <row r="1301" spans="5:5" ht="15.75">
      <c r="E1301" s="71"/>
    </row>
    <row r="1302" spans="5:5" ht="15.75">
      <c r="E1302" s="71"/>
    </row>
    <row r="1303" spans="5:5" ht="15.75">
      <c r="E1303" s="71"/>
    </row>
    <row r="1304" spans="5:5" ht="15.75">
      <c r="E1304" s="71"/>
    </row>
    <row r="1305" spans="5:5" ht="15.75">
      <c r="E1305" s="71"/>
    </row>
    <row r="1306" spans="5:5" ht="15.75">
      <c r="E1306" s="71"/>
    </row>
    <row r="1307" spans="5:5" ht="15.75">
      <c r="E1307" s="71"/>
    </row>
    <row r="1308" spans="5:5" ht="15.75">
      <c r="E1308" s="71"/>
    </row>
    <row r="1309" spans="5:5" ht="15.75">
      <c r="E1309" s="71"/>
    </row>
    <row r="1310" spans="5:5" ht="15.75">
      <c r="E1310" s="71"/>
    </row>
    <row r="1311" spans="5:5" ht="15.75">
      <c r="E1311" s="71"/>
    </row>
    <row r="1312" spans="5:5" ht="15.75">
      <c r="E1312" s="71"/>
    </row>
    <row r="1313" spans="5:5" ht="15.75">
      <c r="E1313" s="71"/>
    </row>
    <row r="1314" spans="5:5" ht="15.75">
      <c r="E1314" s="71"/>
    </row>
    <row r="1315" spans="5:5" ht="15.75">
      <c r="E1315" s="71"/>
    </row>
    <row r="1316" spans="5:5" ht="15.75">
      <c r="E1316" s="71"/>
    </row>
    <row r="1317" spans="5:5" ht="15.75">
      <c r="E1317" s="71"/>
    </row>
    <row r="1318" spans="5:5" ht="15.75">
      <c r="E1318" s="71"/>
    </row>
    <row r="1319" spans="5:5" ht="15.75">
      <c r="E1319" s="71"/>
    </row>
    <row r="1320" spans="5:5" ht="15.75">
      <c r="E1320" s="71"/>
    </row>
    <row r="1321" spans="5:5" ht="15.75">
      <c r="E1321" s="71"/>
    </row>
    <row r="1322" spans="5:5" ht="15.75">
      <c r="E1322" s="71"/>
    </row>
    <row r="1323" spans="5:5" ht="15.75">
      <c r="E1323" s="71"/>
    </row>
    <row r="1324" spans="5:5" ht="15.75">
      <c r="E1324" s="71"/>
    </row>
    <row r="1325" spans="5:5" ht="15.75">
      <c r="E1325" s="71"/>
    </row>
    <row r="1326" spans="5:5" ht="15.75">
      <c r="E1326" s="71"/>
    </row>
    <row r="1327" spans="5:5" ht="15.75">
      <c r="E1327" s="71"/>
    </row>
    <row r="1328" spans="5:5" ht="15.75">
      <c r="E1328" s="71"/>
    </row>
    <row r="1329" spans="5:5" ht="15.75">
      <c r="E1329" s="71"/>
    </row>
    <row r="1330" spans="5:5" ht="15.75">
      <c r="E1330" s="71"/>
    </row>
    <row r="1331" spans="5:5" ht="15.75">
      <c r="E1331" s="71"/>
    </row>
    <row r="1332" spans="5:5" ht="15.75">
      <c r="E1332" s="71"/>
    </row>
    <row r="1333" spans="5:5" ht="15.75">
      <c r="E1333" s="71"/>
    </row>
    <row r="1334" spans="5:5" ht="15.75">
      <c r="E1334" s="71"/>
    </row>
    <row r="1335" spans="5:5" ht="15.75">
      <c r="E1335" s="71"/>
    </row>
    <row r="1336" spans="5:5" ht="15.75">
      <c r="E1336" s="71"/>
    </row>
    <row r="1337" spans="5:5" ht="15.75">
      <c r="E1337" s="71"/>
    </row>
    <row r="1338" spans="5:5" ht="15.75">
      <c r="E1338" s="71"/>
    </row>
    <row r="1339" spans="5:5" ht="15.75">
      <c r="E1339" s="71"/>
    </row>
    <row r="1340" spans="5:5" ht="15.75">
      <c r="E1340" s="71"/>
    </row>
    <row r="1341" spans="5:5" ht="15.75">
      <c r="E1341" s="71"/>
    </row>
    <row r="1342" spans="5:5" ht="15.75">
      <c r="E1342" s="71"/>
    </row>
    <row r="1343" spans="5:5" ht="15.75">
      <c r="E1343" s="71"/>
    </row>
    <row r="1344" spans="5:5" ht="15.75">
      <c r="E1344" s="71"/>
    </row>
    <row r="1345" spans="5:5" ht="15.75">
      <c r="E1345" s="71"/>
    </row>
    <row r="1346" spans="5:5" ht="15.75">
      <c r="E1346" s="71"/>
    </row>
    <row r="1347" spans="5:5" ht="15.75">
      <c r="E1347" s="71"/>
    </row>
    <row r="1348" spans="5:5" ht="15.75">
      <c r="E1348" s="71"/>
    </row>
    <row r="1349" spans="5:5" ht="15.75">
      <c r="E1349" s="71"/>
    </row>
    <row r="1350" spans="5:5" ht="15.75">
      <c r="E1350" s="71"/>
    </row>
    <row r="1351" spans="5:5" ht="15.75">
      <c r="E1351" s="71"/>
    </row>
    <row r="1352" spans="5:5" ht="15.75">
      <c r="E1352" s="71"/>
    </row>
    <row r="1353" spans="5:5" ht="15.75">
      <c r="E1353" s="71"/>
    </row>
    <row r="1354" spans="5:5" ht="15.75">
      <c r="E1354" s="71"/>
    </row>
    <row r="1355" spans="5:5" ht="15.75">
      <c r="E1355" s="71"/>
    </row>
    <row r="1356" spans="5:5" ht="15.75">
      <c r="E1356" s="71"/>
    </row>
    <row r="1357" spans="5:5" ht="15.75">
      <c r="E1357" s="71"/>
    </row>
    <row r="1358" spans="5:5" ht="15.75">
      <c r="E1358" s="71"/>
    </row>
    <row r="1359" spans="5:5" ht="15.75">
      <c r="E1359" s="71"/>
    </row>
    <row r="1360" spans="5:5" ht="15.75">
      <c r="E1360" s="71"/>
    </row>
    <row r="1361" spans="5:5" ht="15.75">
      <c r="E1361" s="71"/>
    </row>
    <row r="1362" spans="5:5" ht="15.75">
      <c r="E1362" s="71"/>
    </row>
    <row r="1363" spans="5:5" ht="15.75">
      <c r="E1363" s="71"/>
    </row>
    <row r="1364" spans="5:5" ht="15.75">
      <c r="E1364" s="71"/>
    </row>
    <row r="1365" spans="5:5" ht="15.75">
      <c r="E1365" s="71"/>
    </row>
    <row r="1366" spans="5:5" ht="15.75">
      <c r="E1366" s="71"/>
    </row>
    <row r="1367" spans="5:5" ht="15.75">
      <c r="E1367" s="71"/>
    </row>
    <row r="1368" spans="5:5" ht="15.75">
      <c r="E1368" s="71"/>
    </row>
    <row r="1369" spans="5:5" ht="15.75">
      <c r="E1369" s="71"/>
    </row>
    <row r="1370" spans="5:5" ht="15.75">
      <c r="E1370" s="71"/>
    </row>
    <row r="1371" spans="5:5" ht="15.75">
      <c r="E1371" s="71"/>
    </row>
    <row r="1372" spans="5:5" ht="15.75">
      <c r="E1372" s="71"/>
    </row>
    <row r="1373" spans="5:5" ht="15.75">
      <c r="E1373" s="71"/>
    </row>
    <row r="1374" spans="5:5" ht="15.75">
      <c r="E1374" s="71"/>
    </row>
    <row r="1375" spans="5:5" ht="15.75">
      <c r="E1375" s="71"/>
    </row>
    <row r="1376" spans="5:5" ht="15.75">
      <c r="E1376" s="71"/>
    </row>
    <row r="1377" spans="5:5" ht="15.75">
      <c r="E1377" s="71"/>
    </row>
    <row r="1378" spans="5:5" ht="15.75">
      <c r="E1378" s="71"/>
    </row>
    <row r="1379" spans="5:5" ht="15.75">
      <c r="E1379" s="71"/>
    </row>
    <row r="1380" spans="5:5" ht="15.75">
      <c r="E1380" s="71"/>
    </row>
    <row r="1381" spans="5:5" ht="15.75">
      <c r="E1381" s="71"/>
    </row>
    <row r="1382" spans="5:5" ht="15.75">
      <c r="E1382" s="71"/>
    </row>
    <row r="1383" spans="5:5" ht="15.75">
      <c r="E1383" s="71"/>
    </row>
    <row r="1384" spans="5:5" ht="15.75">
      <c r="E1384" s="71"/>
    </row>
    <row r="1385" spans="5:5" ht="15.75">
      <c r="E1385" s="71"/>
    </row>
    <row r="1386" spans="5:5" ht="15.75">
      <c r="E1386" s="71"/>
    </row>
    <row r="1387" spans="5:5" ht="15.75">
      <c r="E1387" s="71"/>
    </row>
    <row r="1388" spans="5:5" ht="15.75">
      <c r="E1388" s="71"/>
    </row>
    <row r="1389" spans="5:5" ht="15.75">
      <c r="E1389" s="71"/>
    </row>
    <row r="1390" spans="5:5" ht="15.75">
      <c r="E1390" s="71"/>
    </row>
    <row r="1391" spans="5:5" ht="15.75">
      <c r="E1391" s="71"/>
    </row>
    <row r="1392" spans="5:5" ht="15.75">
      <c r="E1392" s="71"/>
    </row>
    <row r="1393" spans="5:5" ht="15.75">
      <c r="E1393" s="71"/>
    </row>
    <row r="1394" spans="5:5" ht="15.75">
      <c r="E1394" s="71"/>
    </row>
    <row r="1395" spans="5:5" ht="15.75">
      <c r="E1395" s="71"/>
    </row>
    <row r="1396" spans="5:5" ht="15.75">
      <c r="E1396" s="71"/>
    </row>
    <row r="1397" spans="5:5" ht="15.75">
      <c r="E1397" s="71"/>
    </row>
    <row r="1398" spans="5:5" ht="15.75">
      <c r="E1398" s="71"/>
    </row>
    <row r="1399" spans="5:5" ht="15.75">
      <c r="E1399" s="71"/>
    </row>
    <row r="1400" spans="5:5" ht="15.75">
      <c r="E1400" s="71"/>
    </row>
    <row r="1401" spans="5:5" ht="15.75">
      <c r="E1401" s="71"/>
    </row>
    <row r="1402" spans="5:5" ht="15.75">
      <c r="E1402" s="71"/>
    </row>
    <row r="1403" spans="5:5" ht="15.75">
      <c r="E1403" s="71"/>
    </row>
    <row r="1404" spans="5:5" ht="15.75">
      <c r="E1404" s="71"/>
    </row>
    <row r="1405" spans="5:5" ht="15.75">
      <c r="E1405" s="71"/>
    </row>
    <row r="1406" spans="5:5" ht="15.75">
      <c r="E1406" s="71"/>
    </row>
    <row r="1407" spans="5:5" ht="15.75">
      <c r="E1407" s="71"/>
    </row>
    <row r="1408" spans="5:5" ht="15.75">
      <c r="E1408" s="71"/>
    </row>
    <row r="1409" spans="5:5" ht="15.75">
      <c r="E1409" s="71"/>
    </row>
    <row r="1410" spans="5:5" ht="15.75">
      <c r="E1410" s="71"/>
    </row>
    <row r="1411" spans="5:5" ht="15.75">
      <c r="E1411" s="71"/>
    </row>
    <row r="1412" spans="5:5" ht="15.75">
      <c r="E1412" s="71"/>
    </row>
    <row r="1413" spans="5:5" ht="15.75">
      <c r="E1413" s="71"/>
    </row>
    <row r="1414" spans="5:5" ht="15.75">
      <c r="E1414" s="71"/>
    </row>
    <row r="1415" spans="5:5" ht="15.75">
      <c r="E1415" s="71"/>
    </row>
    <row r="1416" spans="5:5" ht="15.75">
      <c r="E1416" s="71"/>
    </row>
    <row r="1417" spans="5:5" ht="15.75">
      <c r="E1417" s="71"/>
    </row>
    <row r="1418" spans="5:5" ht="15.75">
      <c r="E1418" s="71"/>
    </row>
    <row r="1419" spans="5:5" ht="15.75">
      <c r="E1419" s="71"/>
    </row>
    <row r="1420" spans="5:5" ht="15.75">
      <c r="E1420" s="71"/>
    </row>
    <row r="1421" spans="5:5" ht="15.75">
      <c r="E1421" s="71"/>
    </row>
    <row r="1422" spans="5:5" ht="15.75">
      <c r="E1422" s="71"/>
    </row>
    <row r="1423" spans="5:5" ht="15.75">
      <c r="E1423" s="71"/>
    </row>
    <row r="1424" spans="5:5" ht="15.75">
      <c r="E1424" s="71"/>
    </row>
    <row r="1425" spans="5:5" ht="15.75">
      <c r="E1425" s="71"/>
    </row>
    <row r="1426" spans="5:5" ht="15.75">
      <c r="E1426" s="71"/>
    </row>
    <row r="1427" spans="5:5" ht="15.75">
      <c r="E1427" s="71"/>
    </row>
    <row r="1428" spans="5:5" ht="15.75">
      <c r="E1428" s="71"/>
    </row>
    <row r="1429" spans="5:5" ht="15.75">
      <c r="E1429" s="71"/>
    </row>
    <row r="1430" spans="5:5" ht="15.75">
      <c r="E1430" s="71"/>
    </row>
    <row r="1431" spans="5:5" ht="15.75">
      <c r="E1431" s="71"/>
    </row>
    <row r="1432" spans="5:5" ht="15.75">
      <c r="E1432" s="71"/>
    </row>
    <row r="1433" spans="5:5" ht="15.75">
      <c r="E1433" s="71"/>
    </row>
    <row r="1434" spans="5:5" ht="15.75">
      <c r="E1434" s="71"/>
    </row>
    <row r="1435" spans="5:5" ht="15.75">
      <c r="E1435" s="71"/>
    </row>
    <row r="1436" spans="5:5" ht="15.75">
      <c r="E1436" s="71"/>
    </row>
    <row r="1437" spans="5:5" ht="15.75">
      <c r="E1437" s="71"/>
    </row>
    <row r="1438" spans="5:5" ht="15.75">
      <c r="E1438" s="71"/>
    </row>
    <row r="1439" spans="5:5" ht="15.75">
      <c r="E1439" s="71"/>
    </row>
    <row r="1440" spans="5:5" ht="15.75">
      <c r="E1440" s="71"/>
    </row>
    <row r="1441" spans="5:5" ht="15.75">
      <c r="E1441" s="71"/>
    </row>
    <row r="1442" spans="5:5" ht="15.75">
      <c r="E1442" s="71"/>
    </row>
    <row r="1443" spans="5:5" ht="15.75">
      <c r="E1443" s="71"/>
    </row>
    <row r="1444" spans="5:5" ht="15.75">
      <c r="E1444" s="71"/>
    </row>
    <row r="1445" spans="5:5" ht="15.75">
      <c r="E1445" s="71"/>
    </row>
    <row r="1446" spans="5:5" ht="15.75">
      <c r="E1446" s="71"/>
    </row>
    <row r="1447" spans="5:5" ht="15.75">
      <c r="E1447" s="71"/>
    </row>
    <row r="1448" spans="5:5" ht="15.75">
      <c r="E1448" s="71"/>
    </row>
    <row r="1449" spans="5:5" ht="15.75">
      <c r="E1449" s="71"/>
    </row>
    <row r="1450" spans="5:5" ht="15.75">
      <c r="E1450" s="71"/>
    </row>
    <row r="1451" spans="5:5" ht="15.75">
      <c r="E1451" s="71"/>
    </row>
    <row r="1452" spans="5:5" ht="15.75">
      <c r="E1452" s="71"/>
    </row>
    <row r="1453" spans="5:5" ht="15.75">
      <c r="E1453" s="71"/>
    </row>
    <row r="1454" spans="5:5" ht="15.75">
      <c r="E1454" s="71"/>
    </row>
    <row r="1455" spans="5:5" ht="15.75">
      <c r="E1455" s="71"/>
    </row>
    <row r="1456" spans="5:5" ht="15.75">
      <c r="E1456" s="71"/>
    </row>
    <row r="1457" spans="5:5" ht="15.75">
      <c r="E1457" s="71"/>
    </row>
    <row r="1458" spans="5:5" ht="15.75">
      <c r="E1458" s="71"/>
    </row>
    <row r="1459" spans="5:5" ht="15.75">
      <c r="E1459" s="71"/>
    </row>
    <row r="1460" spans="5:5" ht="15.75">
      <c r="E1460" s="71"/>
    </row>
    <row r="1461" spans="5:5" ht="15.75">
      <c r="E1461" s="71"/>
    </row>
    <row r="1462" spans="5:5" ht="15.75">
      <c r="E1462" s="71"/>
    </row>
    <row r="1463" spans="5:5" ht="15.75">
      <c r="E1463" s="71"/>
    </row>
    <row r="1464" spans="5:5" ht="15.75">
      <c r="E1464" s="71"/>
    </row>
    <row r="1465" spans="5:5" ht="15.75">
      <c r="E1465" s="71"/>
    </row>
    <row r="1466" spans="5:5" ht="15.75">
      <c r="E1466" s="71"/>
    </row>
    <row r="1467" spans="5:5" ht="15.75">
      <c r="E1467" s="71"/>
    </row>
    <row r="1468" spans="5:5" ht="15.75">
      <c r="E1468" s="71"/>
    </row>
    <row r="1469" spans="5:5" ht="15.75">
      <c r="E1469" s="71" t="s">
        <v>636</v>
      </c>
    </row>
  </sheetData>
  <mergeCells count="9">
    <mergeCell ref="B10:C10"/>
    <mergeCell ref="C99:E99"/>
    <mergeCell ref="C5:E5"/>
    <mergeCell ref="C6:F6"/>
    <mergeCell ref="E8:F8"/>
    <mergeCell ref="E9:F9"/>
    <mergeCell ref="C2:G2"/>
    <mergeCell ref="C3:G3"/>
    <mergeCell ref="C4:G4"/>
  </mergeCells>
  <pageMargins left="0" right="0" top="0" bottom="0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Утверждаю</vt:lpstr>
      <vt:lpstr>Приложение  к ПГВ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2014-10-07T10:41:41Z</dcterms:modified>
</cp:coreProperties>
</file>