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360" windowWidth="17940" windowHeight="11475" tabRatio="792"/>
  </bookViews>
  <sheets>
    <sheet name="мед.услуги" sheetId="1" r:id="rId1"/>
    <sheet name="стомат" sheetId="4" r:id="rId2"/>
    <sheet name="мед.усл(стоим.случ.стационар" sheetId="5" r:id="rId3"/>
    <sheet name="мед.усл(стоим.случая дневной" sheetId="6" r:id="rId4"/>
    <sheet name="немед.услуги" sheetId="7" r:id="rId5"/>
  </sheets>
  <definedNames>
    <definedName name="Excel_BuiltIn__FilterDatabase_3_1" localSheetId="2">#REF!</definedName>
    <definedName name="Excel_BuiltIn__FilterDatabase_3_1" localSheetId="3">#REF!</definedName>
    <definedName name="Excel_BuiltIn__FilterDatabase_3_1" localSheetId="4">#REF!</definedName>
    <definedName name="Excel_BuiltIn__FilterDatabase_3_1" localSheetId="1">#REF!</definedName>
    <definedName name="Excel_BuiltIn__FilterDatabase_3_1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 localSheetId="1">#REF!</definedName>
    <definedName name="Excel_BuiltIn_Print_Titles_3_1">#REF!</definedName>
    <definedName name="_xlnm.Print_Titles" localSheetId="0">мед.услуги!$4:$4</definedName>
    <definedName name="изменения" localSheetId="2">#REF!</definedName>
    <definedName name="изменения" localSheetId="3">#REF!</definedName>
    <definedName name="изменения" localSheetId="4">#REF!</definedName>
    <definedName name="изменения" localSheetId="1">#REF!</definedName>
    <definedName name="изменения">#REF!</definedName>
    <definedName name="мед">#REF!</definedName>
    <definedName name="_xlnm.Print_Area" localSheetId="0">мед.услуги!$A$1:$L$427</definedName>
    <definedName name="_xlnm.Print_Area" localSheetId="1">стомат!$A$1:$H$215</definedName>
  </definedNames>
  <calcPr calcId="145621"/>
</workbook>
</file>

<file path=xl/calcChain.xml><?xml version="1.0" encoding="utf-8"?>
<calcChain xmlns="http://schemas.openxmlformats.org/spreadsheetml/2006/main">
  <c r="D2" i="4" l="1"/>
  <c r="V2" i="5" s="1"/>
  <c r="E2" i="6" s="1"/>
  <c r="B2" i="7" s="1"/>
  <c r="K70" i="6"/>
  <c r="K69" i="6"/>
  <c r="K68" i="6"/>
  <c r="K67" i="6"/>
  <c r="K66" i="6"/>
  <c r="K65" i="6"/>
  <c r="K64" i="6"/>
  <c r="K63" i="6"/>
  <c r="K62" i="6"/>
  <c r="K61" i="6"/>
  <c r="K60" i="6"/>
  <c r="K59" i="6"/>
  <c r="J58" i="6"/>
  <c r="K58" i="6" s="1"/>
  <c r="J57" i="6"/>
  <c r="K57" i="6" s="1"/>
  <c r="J56" i="6"/>
  <c r="K56" i="6" s="1"/>
  <c r="J55" i="6"/>
  <c r="K55" i="6" s="1"/>
  <c r="J54" i="6"/>
  <c r="K54" i="6" s="1"/>
  <c r="J53" i="6"/>
  <c r="K53" i="6" s="1"/>
  <c r="J52" i="6"/>
  <c r="J51" i="6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J44" i="6"/>
  <c r="K44" i="6" s="1"/>
  <c r="J43" i="6"/>
  <c r="K43" i="6" s="1"/>
  <c r="J42" i="6"/>
  <c r="K42" i="6" s="1"/>
  <c r="J41" i="6"/>
  <c r="K41" i="6" s="1"/>
  <c r="J40" i="6"/>
  <c r="K40" i="6" s="1"/>
  <c r="J39" i="6"/>
  <c r="K39" i="6" s="1"/>
  <c r="J38" i="6"/>
  <c r="K38" i="6" s="1"/>
  <c r="J37" i="6"/>
  <c r="K37" i="6" s="1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AE318" i="5"/>
  <c r="AF318" i="5" s="1"/>
  <c r="O318" i="5"/>
  <c r="AE317" i="5"/>
  <c r="AF317" i="5" s="1"/>
  <c r="O317" i="5"/>
  <c r="AE316" i="5"/>
  <c r="AF316" i="5" s="1"/>
  <c r="O316" i="5"/>
  <c r="AE315" i="5"/>
  <c r="AF315" i="5" s="1"/>
  <c r="O315" i="5"/>
  <c r="AE314" i="5"/>
  <c r="AF314" i="5" s="1"/>
  <c r="O314" i="5"/>
  <c r="AF313" i="5"/>
  <c r="AE313" i="5"/>
  <c r="O313" i="5"/>
  <c r="AE312" i="5"/>
  <c r="AF312" i="5" s="1"/>
  <c r="O312" i="5"/>
  <c r="AE311" i="5"/>
  <c r="AF311" i="5" s="1"/>
  <c r="O311" i="5"/>
  <c r="AE310" i="5"/>
  <c r="AF310" i="5" s="1"/>
  <c r="O310" i="5"/>
  <c r="AF309" i="5"/>
  <c r="AE309" i="5"/>
  <c r="O309" i="5"/>
  <c r="AE308" i="5"/>
  <c r="AF308" i="5" s="1"/>
  <c r="O308" i="5"/>
  <c r="AE307" i="5"/>
  <c r="AF307" i="5" s="1"/>
  <c r="O307" i="5"/>
  <c r="AE306" i="5"/>
  <c r="AF306" i="5" s="1"/>
  <c r="O305" i="5"/>
  <c r="AF304" i="5"/>
  <c r="AE304" i="5"/>
  <c r="O304" i="5"/>
  <c r="AE303" i="5"/>
  <c r="AF303" i="5" s="1"/>
  <c r="O303" i="5"/>
  <c r="AE302" i="5"/>
  <c r="AF302" i="5" s="1"/>
  <c r="O302" i="5"/>
  <c r="AE301" i="5"/>
  <c r="AF301" i="5" s="1"/>
  <c r="O301" i="5"/>
  <c r="AF300" i="5"/>
  <c r="AE300" i="5"/>
  <c r="O300" i="5"/>
  <c r="AE299" i="5"/>
  <c r="AF299" i="5" s="1"/>
  <c r="O299" i="5"/>
  <c r="AE298" i="5"/>
  <c r="AF298" i="5" s="1"/>
  <c r="O298" i="5"/>
  <c r="AE297" i="5"/>
  <c r="AF297" i="5" s="1"/>
  <c r="O297" i="5"/>
  <c r="AF296" i="5"/>
  <c r="AE296" i="5"/>
  <c r="O296" i="5"/>
  <c r="AE295" i="5"/>
  <c r="AF295" i="5" s="1"/>
  <c r="O295" i="5"/>
  <c r="AE294" i="5"/>
  <c r="AF294" i="5" s="1"/>
  <c r="O294" i="5"/>
  <c r="AE293" i="5"/>
  <c r="AF293" i="5" s="1"/>
  <c r="O293" i="5"/>
  <c r="AF292" i="5"/>
  <c r="AE292" i="5"/>
  <c r="O292" i="5"/>
  <c r="AE291" i="5"/>
  <c r="AF291" i="5" s="1"/>
  <c r="O291" i="5"/>
  <c r="AE290" i="5"/>
  <c r="AF290" i="5" s="1"/>
  <c r="O290" i="5"/>
  <c r="AE289" i="5"/>
  <c r="AF289" i="5" s="1"/>
  <c r="O289" i="5"/>
  <c r="AF288" i="5"/>
  <c r="AE288" i="5"/>
  <c r="O288" i="5"/>
  <c r="AE287" i="5"/>
  <c r="AF287" i="5" s="1"/>
  <c r="O287" i="5"/>
  <c r="AE286" i="5"/>
  <c r="AF286" i="5" s="1"/>
  <c r="O286" i="5"/>
  <c r="AE285" i="5"/>
  <c r="AF285" i="5" s="1"/>
  <c r="O285" i="5"/>
  <c r="AF284" i="5"/>
  <c r="AE284" i="5"/>
  <c r="O284" i="5"/>
  <c r="AE283" i="5"/>
  <c r="AF283" i="5" s="1"/>
  <c r="O283" i="5"/>
  <c r="AE282" i="5"/>
  <c r="AF282" i="5" s="1"/>
  <c r="O282" i="5"/>
  <c r="AE281" i="5"/>
  <c r="AF281" i="5" s="1"/>
  <c r="O281" i="5"/>
  <c r="AF280" i="5"/>
  <c r="AE280" i="5"/>
  <c r="O280" i="5"/>
  <c r="AE279" i="5"/>
  <c r="AF279" i="5" s="1"/>
  <c r="O279" i="5"/>
  <c r="AE278" i="5"/>
  <c r="AF278" i="5" s="1"/>
  <c r="O278" i="5"/>
  <c r="AE277" i="5"/>
  <c r="AF277" i="5" s="1"/>
  <c r="O277" i="5"/>
  <c r="AF276" i="5"/>
  <c r="AE276" i="5"/>
  <c r="O276" i="5"/>
  <c r="AE275" i="5"/>
  <c r="AF275" i="5" s="1"/>
  <c r="O275" i="5"/>
  <c r="AE274" i="5"/>
  <c r="AF274" i="5" s="1"/>
  <c r="O274" i="5"/>
  <c r="AE273" i="5"/>
  <c r="AF273" i="5" s="1"/>
  <c r="O273" i="5"/>
  <c r="AF272" i="5"/>
  <c r="AE272" i="5"/>
  <c r="O272" i="5"/>
  <c r="AE271" i="5"/>
  <c r="AF271" i="5" s="1"/>
  <c r="O271" i="5"/>
  <c r="AE270" i="5"/>
  <c r="AF270" i="5" s="1"/>
  <c r="O270" i="5"/>
  <c r="AE269" i="5"/>
  <c r="AF269" i="5" s="1"/>
  <c r="O269" i="5"/>
  <c r="AF268" i="5"/>
  <c r="AE268" i="5"/>
  <c r="O268" i="5"/>
  <c r="AE267" i="5"/>
  <c r="AF267" i="5" s="1"/>
  <c r="O267" i="5"/>
  <c r="AE266" i="5"/>
  <c r="AF266" i="5" s="1"/>
  <c r="O266" i="5"/>
  <c r="AE265" i="5"/>
  <c r="AF265" i="5" s="1"/>
  <c r="O265" i="5"/>
  <c r="AF264" i="5"/>
  <c r="AE264" i="5"/>
  <c r="O264" i="5"/>
  <c r="AE263" i="5"/>
  <c r="AF263" i="5" s="1"/>
  <c r="O263" i="5"/>
  <c r="AE262" i="5"/>
  <c r="AF262" i="5" s="1"/>
  <c r="O262" i="5"/>
  <c r="AE261" i="5"/>
  <c r="AF261" i="5" s="1"/>
  <c r="O261" i="5"/>
  <c r="AF260" i="5"/>
  <c r="AE260" i="5"/>
  <c r="O260" i="5"/>
  <c r="AE259" i="5"/>
  <c r="AF259" i="5" s="1"/>
  <c r="O259" i="5"/>
  <c r="AE258" i="5"/>
  <c r="AF258" i="5" s="1"/>
  <c r="O258" i="5"/>
  <c r="AE257" i="5"/>
  <c r="AF257" i="5" s="1"/>
  <c r="O257" i="5"/>
  <c r="AF256" i="5"/>
  <c r="AE256" i="5"/>
  <c r="O256" i="5"/>
  <c r="AE255" i="5"/>
  <c r="AF255" i="5" s="1"/>
  <c r="O255" i="5"/>
  <c r="AE254" i="5"/>
  <c r="AF254" i="5" s="1"/>
  <c r="O254" i="5"/>
  <c r="AE253" i="5"/>
  <c r="AF253" i="5" s="1"/>
  <c r="O253" i="5"/>
  <c r="AF252" i="5"/>
  <c r="AE252" i="5"/>
  <c r="O252" i="5"/>
  <c r="AE251" i="5"/>
  <c r="AF251" i="5" s="1"/>
  <c r="O251" i="5"/>
  <c r="AE250" i="5"/>
  <c r="AF250" i="5" s="1"/>
  <c r="O250" i="5"/>
  <c r="AE249" i="5"/>
  <c r="AF249" i="5" s="1"/>
  <c r="O249" i="5"/>
  <c r="AF248" i="5"/>
  <c r="AE248" i="5"/>
  <c r="O248" i="5"/>
  <c r="O247" i="5"/>
  <c r="O246" i="5"/>
  <c r="AE245" i="5"/>
  <c r="AF245" i="5" s="1"/>
  <c r="O245" i="5"/>
  <c r="AE244" i="5"/>
  <c r="AF244" i="5" s="1"/>
  <c r="O244" i="5"/>
  <c r="AE243" i="5"/>
  <c r="AF243" i="5" s="1"/>
  <c r="O243" i="5"/>
  <c r="AF242" i="5"/>
  <c r="AE242" i="5"/>
  <c r="O242" i="5"/>
  <c r="AE241" i="5"/>
  <c r="AF241" i="5" s="1"/>
  <c r="O241" i="5"/>
  <c r="AE240" i="5"/>
  <c r="AF240" i="5" s="1"/>
  <c r="O240" i="5"/>
  <c r="AE239" i="5"/>
  <c r="AF239" i="5" s="1"/>
  <c r="O239" i="5"/>
  <c r="AF238" i="5"/>
  <c r="AE238" i="5"/>
  <c r="O238" i="5"/>
  <c r="AE237" i="5"/>
  <c r="AF237" i="5" s="1"/>
  <c r="O237" i="5"/>
  <c r="AE236" i="5"/>
  <c r="AF236" i="5" s="1"/>
  <c r="O236" i="5"/>
  <c r="AE235" i="5"/>
  <c r="AF235" i="5" s="1"/>
  <c r="O235" i="5"/>
  <c r="AF234" i="5"/>
  <c r="AE234" i="5"/>
  <c r="O234" i="5"/>
  <c r="AE233" i="5"/>
  <c r="AF233" i="5" s="1"/>
  <c r="O233" i="5"/>
  <c r="AE232" i="5"/>
  <c r="AF232" i="5" s="1"/>
  <c r="O232" i="5"/>
  <c r="AE231" i="5"/>
  <c r="AF231" i="5" s="1"/>
  <c r="O231" i="5"/>
  <c r="AF230" i="5"/>
  <c r="AE230" i="5"/>
  <c r="O230" i="5"/>
  <c r="AE229" i="5"/>
  <c r="AF229" i="5" s="1"/>
  <c r="O229" i="5"/>
  <c r="AE228" i="5"/>
  <c r="AF228" i="5" s="1"/>
  <c r="O228" i="5"/>
  <c r="O227" i="5"/>
  <c r="AE225" i="5"/>
  <c r="AF225" i="5" s="1"/>
  <c r="AE224" i="5"/>
  <c r="AF224" i="5" s="1"/>
  <c r="AE223" i="5"/>
  <c r="AF223" i="5" s="1"/>
  <c r="AE222" i="5"/>
  <c r="AF222" i="5" s="1"/>
  <c r="O222" i="5"/>
  <c r="AE221" i="5"/>
  <c r="AF221" i="5" s="1"/>
  <c r="O221" i="5"/>
  <c r="AF220" i="5"/>
  <c r="AE220" i="5"/>
  <c r="O220" i="5"/>
  <c r="AE219" i="5"/>
  <c r="AF219" i="5" s="1"/>
  <c r="O219" i="5"/>
  <c r="AE218" i="5"/>
  <c r="AF218" i="5" s="1"/>
  <c r="O218" i="5"/>
  <c r="AE217" i="5"/>
  <c r="AF217" i="5" s="1"/>
  <c r="O217" i="5"/>
  <c r="AF216" i="5"/>
  <c r="AE216" i="5"/>
  <c r="O216" i="5"/>
  <c r="AE215" i="5"/>
  <c r="AF215" i="5" s="1"/>
  <c r="O215" i="5"/>
  <c r="AE214" i="5"/>
  <c r="AF214" i="5" s="1"/>
  <c r="O214" i="5"/>
  <c r="AE213" i="5"/>
  <c r="AF213" i="5" s="1"/>
  <c r="O213" i="5"/>
  <c r="AF212" i="5"/>
  <c r="AE212" i="5"/>
  <c r="O212" i="5"/>
  <c r="AE211" i="5"/>
  <c r="AF211" i="5" s="1"/>
  <c r="O211" i="5"/>
  <c r="AE210" i="5"/>
  <c r="AF210" i="5" s="1"/>
  <c r="O210" i="5"/>
  <c r="AE209" i="5"/>
  <c r="AF209" i="5" s="1"/>
  <c r="O209" i="5"/>
  <c r="AF208" i="5"/>
  <c r="AE208" i="5"/>
  <c r="O208" i="5"/>
  <c r="AE207" i="5"/>
  <c r="AF207" i="5" s="1"/>
  <c r="O207" i="5"/>
  <c r="AE206" i="5"/>
  <c r="AF206" i="5" s="1"/>
  <c r="O206" i="5"/>
  <c r="AE205" i="5"/>
  <c r="AF205" i="5" s="1"/>
  <c r="O205" i="5"/>
  <c r="AF204" i="5"/>
  <c r="AE204" i="5"/>
  <c r="O204" i="5"/>
  <c r="AE203" i="5"/>
  <c r="AF203" i="5" s="1"/>
  <c r="O203" i="5"/>
  <c r="AE202" i="5"/>
  <c r="AF202" i="5" s="1"/>
  <c r="O202" i="5"/>
  <c r="AE201" i="5"/>
  <c r="AF201" i="5" s="1"/>
  <c r="O201" i="5"/>
  <c r="AF200" i="5"/>
  <c r="AE200" i="5"/>
  <c r="O200" i="5"/>
  <c r="AE199" i="5"/>
  <c r="AF199" i="5" s="1"/>
  <c r="P199" i="5"/>
  <c r="O199" i="5"/>
  <c r="Q199" i="5" s="1"/>
  <c r="AF198" i="5"/>
  <c r="AE198" i="5"/>
  <c r="O198" i="5"/>
  <c r="Q198" i="5" s="1"/>
  <c r="AE197" i="5"/>
  <c r="AF197" i="5" s="1"/>
  <c r="P197" i="5"/>
  <c r="O197" i="5"/>
  <c r="Q197" i="5" s="1"/>
  <c r="AF196" i="5"/>
  <c r="AE196" i="5"/>
  <c r="O196" i="5"/>
  <c r="AE195" i="5"/>
  <c r="AF195" i="5" s="1"/>
  <c r="P195" i="5"/>
  <c r="O195" i="5"/>
  <c r="Q195" i="5" s="1"/>
  <c r="AF194" i="5"/>
  <c r="AE194" i="5"/>
  <c r="O194" i="5"/>
  <c r="Q194" i="5" s="1"/>
  <c r="AE193" i="5"/>
  <c r="AF193" i="5" s="1"/>
  <c r="P193" i="5"/>
  <c r="O193" i="5"/>
  <c r="Q193" i="5" s="1"/>
  <c r="AF192" i="5"/>
  <c r="AE192" i="5"/>
  <c r="O192" i="5"/>
  <c r="Q192" i="5" s="1"/>
  <c r="AE191" i="5"/>
  <c r="AF191" i="5" s="1"/>
  <c r="P191" i="5"/>
  <c r="O191" i="5"/>
  <c r="Q191" i="5" s="1"/>
  <c r="AF190" i="5"/>
  <c r="AE190" i="5"/>
  <c r="O190" i="5"/>
  <c r="Q190" i="5" s="1"/>
  <c r="AE189" i="5"/>
  <c r="AF189" i="5" s="1"/>
  <c r="P189" i="5"/>
  <c r="O189" i="5"/>
  <c r="Q189" i="5" s="1"/>
  <c r="AF188" i="5"/>
  <c r="AE188" i="5"/>
  <c r="O188" i="5"/>
  <c r="Q188" i="5" s="1"/>
  <c r="AE187" i="5"/>
  <c r="AF187" i="5" s="1"/>
  <c r="P187" i="5"/>
  <c r="O187" i="5"/>
  <c r="Q187" i="5" s="1"/>
  <c r="AF186" i="5"/>
  <c r="AE186" i="5"/>
  <c r="O186" i="5"/>
  <c r="Q186" i="5" s="1"/>
  <c r="AE185" i="5"/>
  <c r="AF185" i="5" s="1"/>
  <c r="P185" i="5"/>
  <c r="O185" i="5"/>
  <c r="Q185" i="5" s="1"/>
  <c r="AF184" i="5"/>
  <c r="AE184" i="5"/>
  <c r="O184" i="5"/>
  <c r="Q184" i="5" s="1"/>
  <c r="AE183" i="5"/>
  <c r="AF183" i="5" s="1"/>
  <c r="P183" i="5"/>
  <c r="O183" i="5"/>
  <c r="Q183" i="5" s="1"/>
  <c r="AF182" i="5"/>
  <c r="AE182" i="5"/>
  <c r="O182" i="5"/>
  <c r="Q182" i="5" s="1"/>
  <c r="AE181" i="5"/>
  <c r="AF181" i="5" s="1"/>
  <c r="P181" i="5"/>
  <c r="O181" i="5"/>
  <c r="Q181" i="5" s="1"/>
  <c r="AF180" i="5"/>
  <c r="AE180" i="5"/>
  <c r="O180" i="5"/>
  <c r="AE179" i="5"/>
  <c r="AF179" i="5" s="1"/>
  <c r="O179" i="5"/>
  <c r="AE178" i="5"/>
  <c r="AF178" i="5" s="1"/>
  <c r="O178" i="5"/>
  <c r="AE177" i="5"/>
  <c r="AF177" i="5" s="1"/>
  <c r="O177" i="5"/>
  <c r="AF176" i="5"/>
  <c r="AE176" i="5"/>
  <c r="O176" i="5"/>
  <c r="AE175" i="5"/>
  <c r="AF175" i="5" s="1"/>
  <c r="O175" i="5"/>
  <c r="AE174" i="5"/>
  <c r="AF174" i="5" s="1"/>
  <c r="O174" i="5"/>
  <c r="AE173" i="5"/>
  <c r="AF173" i="5" s="1"/>
  <c r="O173" i="5"/>
  <c r="AF172" i="5"/>
  <c r="AE172" i="5"/>
  <c r="O172" i="5"/>
  <c r="AE171" i="5"/>
  <c r="AF171" i="5" s="1"/>
  <c r="O171" i="5"/>
  <c r="AE170" i="5"/>
  <c r="AF170" i="5" s="1"/>
  <c r="O170" i="5"/>
  <c r="AE169" i="5"/>
  <c r="AF169" i="5" s="1"/>
  <c r="O169" i="5"/>
  <c r="AF168" i="5"/>
  <c r="AE168" i="5"/>
  <c r="O168" i="5"/>
  <c r="Q168" i="5" s="1"/>
  <c r="AE167" i="5"/>
  <c r="AF167" i="5" s="1"/>
  <c r="P167" i="5"/>
  <c r="O167" i="5"/>
  <c r="Q167" i="5" s="1"/>
  <c r="AF166" i="5"/>
  <c r="AE166" i="5"/>
  <c r="O166" i="5"/>
  <c r="Q166" i="5" s="1"/>
  <c r="AE165" i="5"/>
  <c r="AF165" i="5" s="1"/>
  <c r="P165" i="5"/>
  <c r="O165" i="5"/>
  <c r="Q165" i="5" s="1"/>
  <c r="AF164" i="5"/>
  <c r="AE164" i="5"/>
  <c r="O164" i="5"/>
  <c r="Q164" i="5" s="1"/>
  <c r="AE163" i="5"/>
  <c r="AF163" i="5" s="1"/>
  <c r="P163" i="5"/>
  <c r="O163" i="5"/>
  <c r="Q163" i="5" s="1"/>
  <c r="AF162" i="5"/>
  <c r="AE162" i="5"/>
  <c r="O162" i="5"/>
  <c r="Q162" i="5" s="1"/>
  <c r="O161" i="5"/>
  <c r="O160" i="5"/>
  <c r="O159" i="5"/>
  <c r="O158" i="5"/>
  <c r="O157" i="5"/>
  <c r="O156" i="5"/>
  <c r="O155" i="5"/>
  <c r="O154" i="5"/>
  <c r="O153" i="5"/>
  <c r="O152" i="5"/>
  <c r="O151" i="5"/>
  <c r="AF150" i="5"/>
  <c r="AE150" i="5"/>
  <c r="O150" i="5"/>
  <c r="AE149" i="5"/>
  <c r="AF149" i="5" s="1"/>
  <c r="O149" i="5"/>
  <c r="AE148" i="5"/>
  <c r="AF148" i="5" s="1"/>
  <c r="O148" i="5"/>
  <c r="AE147" i="5"/>
  <c r="AF147" i="5" s="1"/>
  <c r="O147" i="5"/>
  <c r="AE146" i="5"/>
  <c r="AF146" i="5" s="1"/>
  <c r="O146" i="5"/>
  <c r="Q146" i="5" s="1"/>
  <c r="AE145" i="5"/>
  <c r="AF145" i="5" s="1"/>
  <c r="O145" i="5"/>
  <c r="AF144" i="5"/>
  <c r="AE144" i="5"/>
  <c r="O144" i="5"/>
  <c r="AE143" i="5"/>
  <c r="AF143" i="5" s="1"/>
  <c r="O143" i="5"/>
  <c r="AE142" i="5"/>
  <c r="AF142" i="5" s="1"/>
  <c r="O142" i="5"/>
  <c r="AE141" i="5"/>
  <c r="AF141" i="5" s="1"/>
  <c r="O141" i="5"/>
  <c r="AF140" i="5"/>
  <c r="AE140" i="5"/>
  <c r="O140" i="5"/>
  <c r="AE139" i="5"/>
  <c r="AF139" i="5" s="1"/>
  <c r="O139" i="5"/>
  <c r="O138" i="5"/>
  <c r="O137" i="5"/>
  <c r="AE136" i="5"/>
  <c r="AF136" i="5" s="1"/>
  <c r="O136" i="5"/>
  <c r="O135" i="5"/>
  <c r="AE134" i="5"/>
  <c r="AF134" i="5" s="1"/>
  <c r="O134" i="5"/>
  <c r="AE133" i="5"/>
  <c r="AF133" i="5" s="1"/>
  <c r="O133" i="5"/>
  <c r="AF132" i="5"/>
  <c r="AE132" i="5"/>
  <c r="O132" i="5"/>
  <c r="O131" i="5"/>
  <c r="AF130" i="5"/>
  <c r="AE130" i="5"/>
  <c r="O130" i="5"/>
  <c r="O129" i="5"/>
  <c r="AF128" i="5"/>
  <c r="AE128" i="5"/>
  <c r="O128" i="5"/>
  <c r="AE127" i="5"/>
  <c r="AF127" i="5" s="1"/>
  <c r="O127" i="5"/>
  <c r="O126" i="5"/>
  <c r="AE125" i="5"/>
  <c r="AF125" i="5" s="1"/>
  <c r="O125" i="5"/>
  <c r="AF124" i="5"/>
  <c r="AE124" i="5"/>
  <c r="O124" i="5"/>
  <c r="AE123" i="5"/>
  <c r="AF123" i="5" s="1"/>
  <c r="O123" i="5"/>
  <c r="AE122" i="5"/>
  <c r="AF122" i="5" s="1"/>
  <c r="O122" i="5"/>
  <c r="O121" i="5"/>
  <c r="AE120" i="5"/>
  <c r="AF120" i="5" s="1"/>
  <c r="O120" i="5"/>
  <c r="AE119" i="5"/>
  <c r="AF119" i="5" s="1"/>
  <c r="O119" i="5"/>
  <c r="AF118" i="5"/>
  <c r="AE118" i="5"/>
  <c r="O118" i="5"/>
  <c r="Q118" i="5" s="1"/>
  <c r="AE117" i="5"/>
  <c r="AF117" i="5" s="1"/>
  <c r="O117" i="5"/>
  <c r="AE116" i="5"/>
  <c r="AF116" i="5" s="1"/>
  <c r="O116" i="5"/>
  <c r="Q116" i="5" s="1"/>
  <c r="AE115" i="5"/>
  <c r="AF115" i="5" s="1"/>
  <c r="O115" i="5"/>
  <c r="AE114" i="5"/>
  <c r="AF114" i="5" s="1"/>
  <c r="O114" i="5"/>
  <c r="Q114" i="5" s="1"/>
  <c r="AE113" i="5"/>
  <c r="AF113" i="5" s="1"/>
  <c r="O113" i="5"/>
  <c r="AE112" i="5"/>
  <c r="AF112" i="5" s="1"/>
  <c r="O112" i="5"/>
  <c r="Q112" i="5" s="1"/>
  <c r="AE111" i="5"/>
  <c r="AF111" i="5" s="1"/>
  <c r="O111" i="5"/>
  <c r="AF110" i="5"/>
  <c r="AE110" i="5"/>
  <c r="O110" i="5"/>
  <c r="Q110" i="5" s="1"/>
  <c r="AE109" i="5"/>
  <c r="AF109" i="5" s="1"/>
  <c r="P109" i="5"/>
  <c r="O109" i="5"/>
  <c r="Q109" i="5" s="1"/>
  <c r="AF108" i="5"/>
  <c r="AE108" i="5"/>
  <c r="O108" i="5"/>
  <c r="Q108" i="5" s="1"/>
  <c r="AE107" i="5"/>
  <c r="AF107" i="5" s="1"/>
  <c r="O107" i="5"/>
  <c r="AE106" i="5"/>
  <c r="AF106" i="5" s="1"/>
  <c r="O106" i="5"/>
  <c r="AE105" i="5"/>
  <c r="AF105" i="5" s="1"/>
  <c r="O105" i="5"/>
  <c r="AF104" i="5"/>
  <c r="AE104" i="5"/>
  <c r="O104" i="5"/>
  <c r="AE103" i="5"/>
  <c r="AF103" i="5" s="1"/>
  <c r="O103" i="5"/>
  <c r="AE102" i="5"/>
  <c r="AF102" i="5" s="1"/>
  <c r="O102" i="5"/>
  <c r="Q102" i="5" s="1"/>
  <c r="AE101" i="5"/>
  <c r="AF101" i="5" s="1"/>
  <c r="O101" i="5"/>
  <c r="AF100" i="5"/>
  <c r="AE100" i="5"/>
  <c r="O100" i="5"/>
  <c r="Q100" i="5" s="1"/>
  <c r="AE99" i="5"/>
  <c r="AF99" i="5" s="1"/>
  <c r="P99" i="5"/>
  <c r="O99" i="5"/>
  <c r="Q99" i="5" s="1"/>
  <c r="AF98" i="5"/>
  <c r="AE98" i="5"/>
  <c r="O98" i="5"/>
  <c r="Q98" i="5" s="1"/>
  <c r="AE97" i="5"/>
  <c r="AF97" i="5" s="1"/>
  <c r="P97" i="5"/>
  <c r="O97" i="5"/>
  <c r="Q97" i="5" s="1"/>
  <c r="AF96" i="5"/>
  <c r="AE96" i="5"/>
  <c r="O96" i="5"/>
  <c r="Q96" i="5" s="1"/>
  <c r="AE95" i="5"/>
  <c r="AF95" i="5" s="1"/>
  <c r="O95" i="5"/>
  <c r="AE94" i="5"/>
  <c r="AF94" i="5" s="1"/>
  <c r="O94" i="5"/>
  <c r="AE93" i="5"/>
  <c r="AF93" i="5" s="1"/>
  <c r="O93" i="5"/>
  <c r="Q93" i="5" s="1"/>
  <c r="AE92" i="5"/>
  <c r="AF92" i="5" s="1"/>
  <c r="O92" i="5"/>
  <c r="Q92" i="5" s="1"/>
  <c r="AE91" i="5"/>
  <c r="AF91" i="5" s="1"/>
  <c r="O91" i="5"/>
  <c r="Q91" i="5" s="1"/>
  <c r="AE90" i="5"/>
  <c r="AF90" i="5" s="1"/>
  <c r="O90" i="5"/>
  <c r="Q90" i="5" s="1"/>
  <c r="AE89" i="5"/>
  <c r="AF89" i="5" s="1"/>
  <c r="O89" i="5"/>
  <c r="Q89" i="5" s="1"/>
  <c r="AE88" i="5"/>
  <c r="AF88" i="5" s="1"/>
  <c r="O88" i="5"/>
  <c r="AE87" i="5"/>
  <c r="AF87" i="5" s="1"/>
  <c r="O87" i="5"/>
  <c r="Q87" i="5" s="1"/>
  <c r="AE86" i="5"/>
  <c r="AF86" i="5" s="1"/>
  <c r="O86" i="5"/>
  <c r="Q86" i="5" s="1"/>
  <c r="AE85" i="5"/>
  <c r="AF85" i="5" s="1"/>
  <c r="O85" i="5"/>
  <c r="Q85" i="5" s="1"/>
  <c r="AE84" i="5"/>
  <c r="AF84" i="5" s="1"/>
  <c r="O84" i="5"/>
  <c r="Q84" i="5" s="1"/>
  <c r="AE83" i="5"/>
  <c r="AF83" i="5" s="1"/>
  <c r="O83" i="5"/>
  <c r="Q83" i="5" s="1"/>
  <c r="AE82" i="5"/>
  <c r="AF82" i="5" s="1"/>
  <c r="O82" i="5"/>
  <c r="Q82" i="5" s="1"/>
  <c r="AE81" i="5"/>
  <c r="AF81" i="5" s="1"/>
  <c r="O81" i="5"/>
  <c r="Q81" i="5" s="1"/>
  <c r="AE80" i="5"/>
  <c r="AF80" i="5" s="1"/>
  <c r="O80" i="5"/>
  <c r="AE79" i="5"/>
  <c r="AF79" i="5" s="1"/>
  <c r="O79" i="5"/>
  <c r="AF78" i="5"/>
  <c r="AE78" i="5"/>
  <c r="O78" i="5"/>
  <c r="AE77" i="5"/>
  <c r="AF77" i="5" s="1"/>
  <c r="O77" i="5"/>
  <c r="AE76" i="5"/>
  <c r="AF76" i="5" s="1"/>
  <c r="P76" i="5"/>
  <c r="O76" i="5"/>
  <c r="Q76" i="5" s="1"/>
  <c r="AF75" i="5"/>
  <c r="AE75" i="5"/>
  <c r="O75" i="5"/>
  <c r="AE74" i="5"/>
  <c r="AF74" i="5" s="1"/>
  <c r="P74" i="5"/>
  <c r="O74" i="5"/>
  <c r="Q74" i="5" s="1"/>
  <c r="AF73" i="5"/>
  <c r="AE73" i="5"/>
  <c r="O73" i="5"/>
  <c r="AE72" i="5"/>
  <c r="AF72" i="5" s="1"/>
  <c r="O72" i="5"/>
  <c r="AE71" i="5"/>
  <c r="AF71" i="5" s="1"/>
  <c r="O71" i="5"/>
  <c r="P71" i="5" s="1"/>
  <c r="AE70" i="5"/>
  <c r="AF70" i="5" s="1"/>
  <c r="O70" i="5"/>
  <c r="Q70" i="5" s="1"/>
  <c r="O69" i="5"/>
  <c r="P69" i="5" s="1"/>
  <c r="AE68" i="5"/>
  <c r="AF68" i="5" s="1"/>
  <c r="O68" i="5"/>
  <c r="Q68" i="5" s="1"/>
  <c r="AE67" i="5"/>
  <c r="AF67" i="5" s="1"/>
  <c r="O67" i="5"/>
  <c r="P67" i="5" s="1"/>
  <c r="AE66" i="5"/>
  <c r="AF66" i="5" s="1"/>
  <c r="O66" i="5"/>
  <c r="Q66" i="5" s="1"/>
  <c r="AE65" i="5"/>
  <c r="AF65" i="5" s="1"/>
  <c r="O65" i="5"/>
  <c r="P65" i="5" s="1"/>
  <c r="P64" i="5"/>
  <c r="O64" i="5"/>
  <c r="Q64" i="5" s="1"/>
  <c r="AF63" i="5"/>
  <c r="AE63" i="5"/>
  <c r="O63" i="5"/>
  <c r="P63" i="5" s="1"/>
  <c r="AE62" i="5"/>
  <c r="AF62" i="5" s="1"/>
  <c r="P62" i="5"/>
  <c r="O62" i="5"/>
  <c r="Q62" i="5" s="1"/>
  <c r="AF61" i="5"/>
  <c r="AE61" i="5"/>
  <c r="O61" i="5"/>
  <c r="P61" i="5" s="1"/>
  <c r="AE60" i="5"/>
  <c r="AF60" i="5" s="1"/>
  <c r="P60" i="5"/>
  <c r="O60" i="5"/>
  <c r="Q60" i="5" s="1"/>
  <c r="AF59" i="5"/>
  <c r="AE59" i="5"/>
  <c r="O59" i="5"/>
  <c r="P59" i="5" s="1"/>
  <c r="AE58" i="5"/>
  <c r="AF58" i="5" s="1"/>
  <c r="P58" i="5"/>
  <c r="O58" i="5"/>
  <c r="Q58" i="5" s="1"/>
  <c r="AF57" i="5"/>
  <c r="AE57" i="5"/>
  <c r="O57" i="5"/>
  <c r="P57" i="5" s="1"/>
  <c r="AE56" i="5"/>
  <c r="AF56" i="5" s="1"/>
  <c r="P56" i="5"/>
  <c r="O56" i="5"/>
  <c r="Q56" i="5" s="1"/>
  <c r="AF55" i="5"/>
  <c r="AE55" i="5"/>
  <c r="O55" i="5"/>
  <c r="P55" i="5" s="1"/>
  <c r="AE54" i="5"/>
  <c r="AF54" i="5" s="1"/>
  <c r="P54" i="5"/>
  <c r="O54" i="5"/>
  <c r="Q54" i="5" s="1"/>
  <c r="AF53" i="5"/>
  <c r="AE53" i="5"/>
  <c r="O53" i="5"/>
  <c r="AE52" i="5"/>
  <c r="AF52" i="5" s="1"/>
  <c r="O52" i="5"/>
  <c r="AE51" i="5"/>
  <c r="AF51" i="5" s="1"/>
  <c r="O51" i="5"/>
  <c r="AE50" i="5"/>
  <c r="AF50" i="5" s="1"/>
  <c r="O50" i="5"/>
  <c r="AF49" i="5"/>
  <c r="AE49" i="5"/>
  <c r="O49" i="5"/>
  <c r="AE48" i="5"/>
  <c r="AF48" i="5" s="1"/>
  <c r="O48" i="5"/>
  <c r="AE47" i="5"/>
  <c r="AF47" i="5" s="1"/>
  <c r="O47" i="5"/>
  <c r="AE46" i="5"/>
  <c r="AF46" i="5" s="1"/>
  <c r="O46" i="5"/>
  <c r="AF45" i="5"/>
  <c r="AE45" i="5"/>
  <c r="O45" i="5"/>
  <c r="AE44" i="5"/>
  <c r="AF44" i="5" s="1"/>
  <c r="O44" i="5"/>
  <c r="AE43" i="5"/>
  <c r="AF43" i="5" s="1"/>
  <c r="O43" i="5"/>
  <c r="AE42" i="5"/>
  <c r="AF42" i="5" s="1"/>
  <c r="O42" i="5"/>
  <c r="AF41" i="5"/>
  <c r="AE41" i="5"/>
  <c r="O41" i="5"/>
  <c r="AE40" i="5"/>
  <c r="AF40" i="5" s="1"/>
  <c r="O40" i="5"/>
  <c r="AE39" i="5"/>
  <c r="AF39" i="5" s="1"/>
  <c r="O39" i="5"/>
  <c r="AE38" i="5"/>
  <c r="AF38" i="5" s="1"/>
  <c r="O38" i="5"/>
  <c r="AF37" i="5"/>
  <c r="AE37" i="5"/>
  <c r="O37" i="5"/>
  <c r="AE36" i="5"/>
  <c r="AF36" i="5" s="1"/>
  <c r="O36" i="5"/>
  <c r="AE35" i="5"/>
  <c r="AF35" i="5" s="1"/>
  <c r="O35" i="5"/>
  <c r="AE34" i="5"/>
  <c r="AF34" i="5" s="1"/>
  <c r="O34" i="5"/>
  <c r="AF33" i="5"/>
  <c r="AE33" i="5"/>
  <c r="O33" i="5"/>
  <c r="P33" i="5" s="1"/>
  <c r="AE32" i="5"/>
  <c r="AF32" i="5" s="1"/>
  <c r="P32" i="5"/>
  <c r="O32" i="5"/>
  <c r="Q32" i="5" s="1"/>
  <c r="AF31" i="5"/>
  <c r="AE31" i="5"/>
  <c r="O31" i="5"/>
  <c r="P31" i="5" s="1"/>
  <c r="AE30" i="5"/>
  <c r="AF30" i="5" s="1"/>
  <c r="P30" i="5"/>
  <c r="O30" i="5"/>
  <c r="Q30" i="5" s="1"/>
  <c r="O29" i="5"/>
  <c r="P29" i="5" s="1"/>
  <c r="AE28" i="5"/>
  <c r="AF28" i="5" s="1"/>
  <c r="P28" i="5"/>
  <c r="O28" i="5"/>
  <c r="Q28" i="5" s="1"/>
  <c r="AF27" i="5"/>
  <c r="AE27" i="5"/>
  <c r="O27" i="5"/>
  <c r="P27" i="5" s="1"/>
  <c r="AE26" i="5"/>
  <c r="AF26" i="5" s="1"/>
  <c r="P26" i="5"/>
  <c r="O26" i="5"/>
  <c r="Q26" i="5" s="1"/>
  <c r="AF25" i="5"/>
  <c r="AE25" i="5"/>
  <c r="O25" i="5"/>
  <c r="O24" i="5"/>
  <c r="AF23" i="5"/>
  <c r="AE23" i="5"/>
  <c r="O23" i="5"/>
  <c r="AE22" i="5"/>
  <c r="AF22" i="5" s="1"/>
  <c r="O22" i="5"/>
  <c r="AE21" i="5"/>
  <c r="AF21" i="5" s="1"/>
  <c r="O21" i="5"/>
  <c r="AE20" i="5"/>
  <c r="AF20" i="5" s="1"/>
  <c r="O20" i="5"/>
  <c r="AF19" i="5"/>
  <c r="AE19" i="5"/>
  <c r="O19" i="5"/>
  <c r="AE18" i="5"/>
  <c r="AF18" i="5" s="1"/>
  <c r="O18" i="5"/>
  <c r="AE17" i="5"/>
  <c r="AF17" i="5" s="1"/>
  <c r="O17" i="5"/>
  <c r="P17" i="5" s="1"/>
  <c r="AE16" i="5"/>
  <c r="AF16" i="5" s="1"/>
  <c r="O16" i="5"/>
  <c r="AF15" i="5"/>
  <c r="AE15" i="5"/>
  <c r="O15" i="5"/>
  <c r="AE14" i="5"/>
  <c r="AF14" i="5" s="1"/>
  <c r="O14" i="5"/>
  <c r="AE13" i="5"/>
  <c r="AF13" i="5" s="1"/>
  <c r="O13" i="5"/>
  <c r="AE12" i="5"/>
  <c r="AF12" i="5" s="1"/>
  <c r="O12" i="5"/>
  <c r="Q12" i="5" s="1"/>
  <c r="AE11" i="5"/>
  <c r="AF11" i="5" s="1"/>
  <c r="O11" i="5"/>
  <c r="P11" i="5" s="1"/>
  <c r="AE10" i="5"/>
  <c r="AF10" i="5" s="1"/>
  <c r="O10" i="5"/>
  <c r="Q10" i="5" s="1"/>
  <c r="AE9" i="5"/>
  <c r="AF9" i="5" s="1"/>
  <c r="O9" i="5"/>
  <c r="P9" i="5" s="1"/>
  <c r="AE8" i="5"/>
  <c r="AF8" i="5" s="1"/>
  <c r="O8" i="5"/>
  <c r="Q8" i="5" s="1"/>
  <c r="AE7" i="5"/>
  <c r="AF7" i="5" s="1"/>
  <c r="O7" i="5"/>
  <c r="P7" i="5" s="1"/>
  <c r="AE6" i="5"/>
  <c r="AF6" i="5" s="1"/>
  <c r="O6" i="5"/>
  <c r="AF5" i="5"/>
  <c r="AG5" i="5" s="1"/>
  <c r="T5" i="5"/>
  <c r="S5" i="5"/>
  <c r="R5" i="5"/>
  <c r="Q5" i="5"/>
  <c r="E5" i="5"/>
  <c r="N5" i="5" s="1"/>
  <c r="AF4" i="5"/>
  <c r="T4" i="5"/>
  <c r="S4" i="5"/>
  <c r="R4" i="5"/>
  <c r="Q4" i="5"/>
  <c r="E4" i="5"/>
  <c r="N4" i="5" s="1"/>
  <c r="M4" i="5" l="1"/>
  <c r="K4" i="5"/>
  <c r="K5" i="5"/>
  <c r="Q113" i="5"/>
  <c r="P113" i="5"/>
  <c r="Q115" i="5"/>
  <c r="P115" i="5"/>
  <c r="Q147" i="5"/>
  <c r="P147" i="5"/>
  <c r="M5" i="5"/>
  <c r="P8" i="5"/>
  <c r="P10" i="5"/>
  <c r="P12" i="5"/>
  <c r="P66" i="5"/>
  <c r="P68" i="5"/>
  <c r="P70" i="5"/>
  <c r="P81" i="5"/>
  <c r="P83" i="5"/>
  <c r="P85" i="5"/>
  <c r="P87" i="5"/>
  <c r="P89" i="5"/>
  <c r="P91" i="5"/>
  <c r="P93" i="5"/>
  <c r="P82" i="5"/>
  <c r="P84" i="5"/>
  <c r="P86" i="5"/>
  <c r="P90" i="5"/>
  <c r="P92" i="5"/>
  <c r="P96" i="5"/>
  <c r="P98" i="5"/>
  <c r="P100" i="5"/>
  <c r="P102" i="5"/>
  <c r="P108" i="5"/>
  <c r="P110" i="5"/>
  <c r="P112" i="5"/>
  <c r="P114" i="5"/>
  <c r="P116" i="5"/>
  <c r="P118" i="5"/>
  <c r="P146" i="5"/>
  <c r="P162" i="5"/>
  <c r="P164" i="5"/>
  <c r="P166" i="5"/>
  <c r="P168" i="5"/>
  <c r="P182" i="5"/>
  <c r="P184" i="5"/>
  <c r="P186" i="5"/>
  <c r="P188" i="5"/>
  <c r="P190" i="5"/>
  <c r="P192" i="5"/>
  <c r="P194" i="5"/>
  <c r="P198" i="5"/>
  <c r="Q9" i="5"/>
  <c r="Q11" i="5"/>
  <c r="Q17" i="5"/>
  <c r="Q27" i="5"/>
  <c r="Q29" i="5"/>
  <c r="Q31" i="5"/>
  <c r="Q33" i="5"/>
  <c r="Q55" i="5"/>
  <c r="Q57" i="5"/>
  <c r="Q59" i="5"/>
  <c r="Q61" i="5"/>
  <c r="Q63" i="5"/>
  <c r="Q65" i="5"/>
  <c r="Q67" i="5"/>
  <c r="Q69" i="5"/>
  <c r="Q71" i="5"/>
  <c r="L4" i="5"/>
  <c r="O4" i="5" s="1"/>
  <c r="P4" i="5" s="1"/>
  <c r="L5" i="5"/>
</calcChain>
</file>

<file path=xl/sharedStrings.xml><?xml version="1.0" encoding="utf-8"?>
<sst xmlns="http://schemas.openxmlformats.org/spreadsheetml/2006/main" count="4438" uniqueCount="1960">
  <si>
    <t>Код оплаты</t>
  </si>
  <si>
    <t>Код работ и услуг</t>
  </si>
  <si>
    <t>Наименование услуги</t>
  </si>
  <si>
    <t>Ед.изм.</t>
  </si>
  <si>
    <t>Ценана услугу руб.</t>
  </si>
  <si>
    <t>В</t>
  </si>
  <si>
    <t>01.047.001</t>
  </si>
  <si>
    <t>Прием (осмотр, консультация) врача-терапевта первичный</t>
  </si>
  <si>
    <t>1 прием</t>
  </si>
  <si>
    <t>350.00</t>
  </si>
  <si>
    <t>01.047.001.001</t>
  </si>
  <si>
    <t>Прием (осмотр, консультация) врача-терапевта первичный (на дому)</t>
  </si>
  <si>
    <t>600.00</t>
  </si>
  <si>
    <t>01.029.001</t>
  </si>
  <si>
    <t>Прием (осмотр, консультация) врача-офтальмолога первичный</t>
  </si>
  <si>
    <t>01.023.001</t>
  </si>
  <si>
    <t>Прием (осмотр, консультация) врача-невролога первичный</t>
  </si>
  <si>
    <t>01.023.001.001</t>
  </si>
  <si>
    <t>Прием (осмотр, консультация) врача-невролога  первичный (на дому)</t>
  </si>
  <si>
    <t>01.028.001</t>
  </si>
  <si>
    <t>Прием (осмотр, консультация) врача-отоларинголога первичный</t>
  </si>
  <si>
    <t>01.028.001.001</t>
  </si>
  <si>
    <t>Прием (осмотр, консультация) врача-отоларинголога первичный  (на дому)</t>
  </si>
  <si>
    <t>01.058.001</t>
  </si>
  <si>
    <t>Прием (осмотр, консультация) врача-эндокринолога первичный</t>
  </si>
  <si>
    <t>01.014.001</t>
  </si>
  <si>
    <t>Прием (осмотр, консультация) врача-инфекциониста первичный</t>
  </si>
  <si>
    <t>01.057.001</t>
  </si>
  <si>
    <t>Прием (осмотр, консультация) врача-хирурга первичный</t>
  </si>
  <si>
    <t>01.057.001.001</t>
  </si>
  <si>
    <t>Прием (осмотр, консультация) врача-хирурга первичный (на дому)</t>
  </si>
  <si>
    <t>01.008.001</t>
  </si>
  <si>
    <t>Прием (осмотр, консультация) врача-дерматовенеролога первичный</t>
  </si>
  <si>
    <t>01.008.002</t>
  </si>
  <si>
    <t>Прием (осмотр, консультация) врача-дерматовенеролога повторный</t>
  </si>
  <si>
    <t>250.00</t>
  </si>
  <si>
    <t>04.014.004.001</t>
  </si>
  <si>
    <t>Вакцинация (профилактическая прививка против клещевого энцефалита по личному желанию граждан)</t>
  </si>
  <si>
    <t>1 вакцинация</t>
  </si>
  <si>
    <t>04.014.004.002</t>
  </si>
  <si>
    <t>Вакцинация (профилактическая прививка  по личному желанию граждан с использованием вакцины пациента)</t>
  </si>
  <si>
    <t>300.00</t>
  </si>
  <si>
    <t>Д</t>
  </si>
  <si>
    <t>22.02.0401</t>
  </si>
  <si>
    <t>Подготовка и написание заключений (оформление санаторно-курортной карты)</t>
  </si>
  <si>
    <t>1прием</t>
  </si>
  <si>
    <t>180.00</t>
  </si>
  <si>
    <t>22.02.0402</t>
  </si>
  <si>
    <t>Оформление и подготовка выписок из документов (выдача дубликатов)</t>
  </si>
  <si>
    <t>150.00</t>
  </si>
  <si>
    <t>04.069.002.001</t>
  </si>
  <si>
    <t xml:space="preserve">Медицинский  осмотр  для посещения бассейна </t>
  </si>
  <si>
    <t>1 осмотр</t>
  </si>
  <si>
    <t>04.069.002.002</t>
  </si>
  <si>
    <t xml:space="preserve">Медицинский осмотр врачами-специалистами при поступлении на учебу     (независимо от результата  медосмотра)                                                </t>
  </si>
  <si>
    <t>815.00</t>
  </si>
  <si>
    <t>04.008.002</t>
  </si>
  <si>
    <t xml:space="preserve">Профилактический прием (осмотр, консультация)  врача-дерматовенеролога  </t>
  </si>
  <si>
    <t>04.014.003</t>
  </si>
  <si>
    <t>Профилактический прием (осмотр, консультация) врача-инфекциониста</t>
  </si>
  <si>
    <t>04.028.002</t>
  </si>
  <si>
    <t xml:space="preserve">Профилактический прием (осмотр, консультация) врача- отоларинголога </t>
  </si>
  <si>
    <t>120.00</t>
  </si>
  <si>
    <t>04.023.002</t>
  </si>
  <si>
    <t xml:space="preserve">Профилактический прием (осмотр, консультация) врача-невролога </t>
  </si>
  <si>
    <t>130.00</t>
  </si>
  <si>
    <t>04.029.002</t>
  </si>
  <si>
    <t xml:space="preserve">Профилактический прием (осмотр, консультация) врача-офтальмолога </t>
  </si>
  <si>
    <t>04.057.002</t>
  </si>
  <si>
    <t xml:space="preserve">Профилактический прием (осмотр, консультация) врача-хирурга </t>
  </si>
  <si>
    <t>04.047.002</t>
  </si>
  <si>
    <t xml:space="preserve">Профилактический прием (осмотр, консультация) врача-терапевта </t>
  </si>
  <si>
    <t>04.047.002.001</t>
  </si>
  <si>
    <t xml:space="preserve">Подготовка экспертного заключения врача-терапевта </t>
  </si>
  <si>
    <t>105.00</t>
  </si>
  <si>
    <t>Оформление паспорта  здоровья</t>
  </si>
  <si>
    <t>70.00</t>
  </si>
  <si>
    <t>А</t>
  </si>
  <si>
    <t>02.26.005</t>
  </si>
  <si>
    <t>Периметрия (определение полей зрения)</t>
  </si>
  <si>
    <t>1 иссл.</t>
  </si>
  <si>
    <t>02.02.003</t>
  </si>
  <si>
    <t>Измерение силы мышц кисти (динамометрия)</t>
  </si>
  <si>
    <t>12.25.001</t>
  </si>
  <si>
    <t>Аудиография</t>
  </si>
  <si>
    <t>04.069.002.004</t>
  </si>
  <si>
    <t>Медицинское освидетельствование, экспертиза, проводимые по личной инициативе  граждан (независимо от результата медосмотра)</t>
  </si>
  <si>
    <t>450.00</t>
  </si>
  <si>
    <t>04.069.002.003</t>
  </si>
  <si>
    <t>Медицинское освидетельствование водителей транспортных средств (кандидатов в водители транспортных средств) категории "А", "В" (согласно приказа МЗ РФ №344н от 15.06.2015 г.)</t>
  </si>
  <si>
    <t>550.00</t>
  </si>
  <si>
    <t>Медицинское освидетельствование водителей транспортных средств (кандидатов в водители транспортных средств) категории "С", "D" (согласно приказа МЗ РФ  №344н  от 15.06.2015 г.)</t>
  </si>
  <si>
    <t>Тональная  аудиометрия</t>
  </si>
  <si>
    <t>05.10.006</t>
  </si>
  <si>
    <t>Регистрация электрокардиограммы</t>
  </si>
  <si>
    <t>05.10.004</t>
  </si>
  <si>
    <t>Расшифровка, описание и интерпретация электрокардиографических данных</t>
  </si>
  <si>
    <t>Регистрация электрокардиограммы (на дому)</t>
  </si>
  <si>
    <t>03.25.001</t>
  </si>
  <si>
    <t>Вестибулометрия</t>
  </si>
  <si>
    <t>100.00</t>
  </si>
  <si>
    <t>05.10.008.001</t>
  </si>
  <si>
    <t>Холтеровское мониторирование сердечного ритма (ХМ-ЭКГ)</t>
  </si>
  <si>
    <t>650.00</t>
  </si>
  <si>
    <t>12.09.001.001</t>
  </si>
  <si>
    <t>Исследование неспровоцированных дыхательных объемов и потоков (спирометрия)</t>
  </si>
  <si>
    <t>12.09.001.002</t>
  </si>
  <si>
    <t>Исследование неспровоцированных дыхательных объемов и потоков (спирография)</t>
  </si>
  <si>
    <t>12.09.002.001</t>
  </si>
  <si>
    <t>Исследование спровоцированных дыхательных объемов (с бронхолитиком)</t>
  </si>
  <si>
    <t>23.26.001</t>
  </si>
  <si>
    <t>Подбор очковой  коррекции зрения</t>
  </si>
  <si>
    <t>11.12.003</t>
  </si>
  <si>
    <t>Внутривенное введение лекарственных препаратов</t>
  </si>
  <si>
    <t>1 проц.</t>
  </si>
  <si>
    <t>11.12.003.001</t>
  </si>
  <si>
    <t>Внутривенное введение лекарственных препаратов (на дому)</t>
  </si>
  <si>
    <t>170.00</t>
  </si>
  <si>
    <t>11.02.002</t>
  </si>
  <si>
    <t>Внутримышечное введение лекарственных препаратов</t>
  </si>
  <si>
    <t>80.00</t>
  </si>
  <si>
    <t>11.01.002</t>
  </si>
  <si>
    <t>Подкожное введение лекарственных препаратов</t>
  </si>
  <si>
    <t>11.02.002.001</t>
  </si>
  <si>
    <t>Внутримышечное введение лекарственных препаратов (на дому)</t>
  </si>
  <si>
    <t>11.01.002.001</t>
  </si>
  <si>
    <t>Подкожное введение лекарственных препаратов  (на дому)</t>
  </si>
  <si>
    <t>11.09.006</t>
  </si>
  <si>
    <t>Эндотрахеальное введение лекарственных препаратов</t>
  </si>
  <si>
    <t>11.12.009</t>
  </si>
  <si>
    <t>Взятие крови из периферической вены</t>
  </si>
  <si>
    <t>11.12.009.001</t>
  </si>
  <si>
    <t>Взятие крови из периферической вены (на дому)</t>
  </si>
  <si>
    <t>16.25.007.001</t>
  </si>
  <si>
    <t>Удаление ушной серы (одного уха)</t>
  </si>
  <si>
    <t>16.25.007.002</t>
  </si>
  <si>
    <t>Удаление ушной серы (двух ушей)</t>
  </si>
  <si>
    <t>11.08.007</t>
  </si>
  <si>
    <t>Заушные блокады с лекарственными препаратами</t>
  </si>
  <si>
    <t>25.07.001.001</t>
  </si>
  <si>
    <t>Прижигание задней стенки глотки нитратом серебра</t>
  </si>
  <si>
    <t>125.00</t>
  </si>
  <si>
    <t>11.08.005</t>
  </si>
  <si>
    <t>Внутриносовые  блокады</t>
  </si>
  <si>
    <t>17.02.001.001</t>
  </si>
  <si>
    <t>Миоэлектростимуляция (электростимуляция зрительного нерва)</t>
  </si>
  <si>
    <t>160.00</t>
  </si>
  <si>
    <t>16.26.051</t>
  </si>
  <si>
    <t>Удаление инородного тела роговицы</t>
  </si>
  <si>
    <t>16.26.018</t>
  </si>
  <si>
    <t>Эпиляция ресниц</t>
  </si>
  <si>
    <t>16.01.018</t>
  </si>
  <si>
    <t>Удаление доброкачественных новообразований подкожно-жировой клетчатки</t>
  </si>
  <si>
    <t>16.01.016</t>
  </si>
  <si>
    <t>Удаление атеромы</t>
  </si>
  <si>
    <t>750.00</t>
  </si>
  <si>
    <t>16.01.017</t>
  </si>
  <si>
    <t>Удаление доброкачественных новообразований кожи</t>
  </si>
  <si>
    <t>11.04.004</t>
  </si>
  <si>
    <t>Внутрисосуставное введение лекарственных препаратов</t>
  </si>
  <si>
    <t>200.00</t>
  </si>
  <si>
    <t>15.12.002</t>
  </si>
  <si>
    <t>Эластическая компрессия нижних конечностей</t>
  </si>
  <si>
    <t>400.00</t>
  </si>
  <si>
    <t>16.01.027</t>
  </si>
  <si>
    <t>Удаление ногтевых пластинок</t>
  </si>
  <si>
    <t>16.21.013</t>
  </si>
  <si>
    <t>Обрезание крайней плоти</t>
  </si>
  <si>
    <t>900.00</t>
  </si>
  <si>
    <t>09.05.023</t>
  </si>
  <si>
    <t>Исследования уровня глюкозы в крови (экспрессметод)</t>
  </si>
  <si>
    <t>1иссл.</t>
  </si>
  <si>
    <t>16.08.016</t>
  </si>
  <si>
    <t>Промывание лакун миндалин</t>
  </si>
  <si>
    <t>03.19.002</t>
  </si>
  <si>
    <t>Ректороманоскопия</t>
  </si>
  <si>
    <t>500.00</t>
  </si>
  <si>
    <t>17.03.001</t>
  </si>
  <si>
    <t>Электрофорез лекарственных препаратов при костной патологии</t>
  </si>
  <si>
    <t>17.09.001</t>
  </si>
  <si>
    <t>Электрофорез лекарственных препаратов при патологии легких</t>
  </si>
  <si>
    <t>17.13.001</t>
  </si>
  <si>
    <t>Электрофорез лекарственных препаратов при нарушении микроциркуляции</t>
  </si>
  <si>
    <t>17.16.001</t>
  </si>
  <si>
    <t>Электрофорез лекарственных препаратов при  заболеваниях желудка и двенадцатиперстной кишки</t>
  </si>
  <si>
    <t>17.19.001</t>
  </si>
  <si>
    <t>Электрофорез лекарственных препаратов при заболеваниях кишечника</t>
  </si>
  <si>
    <t>17.26.001</t>
  </si>
  <si>
    <t>Электрофорез лекарственных препаратов при заболеваниях органов зрения</t>
  </si>
  <si>
    <t>17.28.001</t>
  </si>
  <si>
    <t>Электрофорез лекарственных препаратов при заболеваниях почек</t>
  </si>
  <si>
    <t>17.29.003</t>
  </si>
  <si>
    <t>Лекарственный электрофорез при неуточненных заболеваниях</t>
  </si>
  <si>
    <t>17.01.008</t>
  </si>
  <si>
    <t>Воздействие токами ультравысокой частоты на кожу</t>
  </si>
  <si>
    <t>17.01.007</t>
  </si>
  <si>
    <t>Дарсонвализация кожи на голову  и  плечевой пояс</t>
  </si>
  <si>
    <t>17.01.002.001</t>
  </si>
  <si>
    <t>Воздействие на точки акупунктуры другими физическими факторами (амплипульстерапия)</t>
  </si>
  <si>
    <t>17.01.002.002</t>
  </si>
  <si>
    <t>Воздействие на точки акупунктуры другими физическими факторами (магнитотерапия)</t>
  </si>
  <si>
    <t>22.01.005</t>
  </si>
  <si>
    <t>Низкоинтенсивное лазерное облучение на аппарате "Милта"</t>
  </si>
  <si>
    <t>21.01.007</t>
  </si>
  <si>
    <t>Вакуумный массаж кожи</t>
  </si>
  <si>
    <t>21.01.001</t>
  </si>
  <si>
    <t xml:space="preserve">Общий массаж медицинский </t>
  </si>
  <si>
    <t>1 у/е</t>
  </si>
  <si>
    <t>Цена на услугу руб.</t>
  </si>
  <si>
    <t>01.001.001</t>
  </si>
  <si>
    <t>Прием (осмотр, консультация) врача-акушера-гинеколога первичный</t>
  </si>
  <si>
    <t>01.001.002</t>
  </si>
  <si>
    <t>Прием (осмотр, консультация) врача-акушера-гинеколога повторный</t>
  </si>
  <si>
    <t>04.001.002</t>
  </si>
  <si>
    <t xml:space="preserve">Профилактический прием (осмотр, консультация) врача - акушера-гинеколога </t>
  </si>
  <si>
    <t>01.047.01</t>
  </si>
  <si>
    <t>01.047.002</t>
  </si>
  <si>
    <t>Прием (осмотр, консультация) врача-терапевта повторный</t>
  </si>
  <si>
    <t>11.20.014</t>
  </si>
  <si>
    <t>Введение внутриматочной спирали (без стоимости внутриматочной спирали)</t>
  </si>
  <si>
    <t>1 введ.</t>
  </si>
  <si>
    <t>11.20.015</t>
  </si>
  <si>
    <t>Удаление внутриматочной спирали (крючком)</t>
  </si>
  <si>
    <t>1 уд.</t>
  </si>
  <si>
    <t>Цитологическое исследование аспирата из полости матки</t>
  </si>
  <si>
    <t>03.20.001</t>
  </si>
  <si>
    <t>Кольпоскопия</t>
  </si>
  <si>
    <t>16.20.037</t>
  </si>
  <si>
    <t>Искусственное прерывание беременности (аборт медикаментозный)</t>
  </si>
  <si>
    <t>1 пр.</t>
  </si>
  <si>
    <t>11.20.011</t>
  </si>
  <si>
    <t>Биопсия шейки матки</t>
  </si>
  <si>
    <t>21.20.001</t>
  </si>
  <si>
    <t>Массаж при заболеваниях женских половых органов</t>
  </si>
  <si>
    <t>16.20.036.001</t>
  </si>
  <si>
    <t>Электродиатермоконизация шейки матки</t>
  </si>
  <si>
    <t>Внутримышечное введение препаратов</t>
  </si>
  <si>
    <t>Криодеструкция доброкачественных опухолей женских половых органов</t>
  </si>
  <si>
    <t>16.20.033</t>
  </si>
  <si>
    <t>Удаление полипа женских половых органов</t>
  </si>
  <si>
    <t>22.20.002</t>
  </si>
  <si>
    <t>Внутривлагалищный ультрафонофорез при заболеваниях женских половых органов</t>
  </si>
  <si>
    <t>11.20.002</t>
  </si>
  <si>
    <t>Получение цервикального мазка</t>
  </si>
  <si>
    <t>17.20.002</t>
  </si>
  <si>
    <t>Электрофорез лекарственных препаратов при заболеваниях женских половых органов</t>
  </si>
  <si>
    <t>Ультразвуковая терапия</t>
  </si>
  <si>
    <t>22.01.006.1</t>
  </si>
  <si>
    <t>Ультрофиалетовое облучение  кожи (общее)</t>
  </si>
  <si>
    <t>22.01.006.2</t>
  </si>
  <si>
    <t>Ультрофиалетовое облучение  кожи  (местное)</t>
  </si>
  <si>
    <t>17.01.007.001</t>
  </si>
  <si>
    <t>Дарсонвализация  кожи (на область груди)</t>
  </si>
  <si>
    <t>17.01.007.002</t>
  </si>
  <si>
    <t>Дарсонвализация  кожи (на промежность)</t>
  </si>
  <si>
    <t>17.01.007.003</t>
  </si>
  <si>
    <t>Дарсонвализация  кожи (на плечевой пояс и голову)</t>
  </si>
  <si>
    <t>17.01.002</t>
  </si>
  <si>
    <t>Воздействие на точки акупунктуры другими физическими факторами (амплипультерапия)</t>
  </si>
  <si>
    <t xml:space="preserve">А </t>
  </si>
  <si>
    <t>17.20.001</t>
  </si>
  <si>
    <t>Переменное магнитное поле при заболеваниях женских половых органов</t>
  </si>
  <si>
    <t>14.05.001.001</t>
  </si>
  <si>
    <t>Постановка пиявок (постановка 1 пиявки)</t>
  </si>
  <si>
    <t>14.05.001.002</t>
  </si>
  <si>
    <t>Постановка пиявок (постановка 2 пиявок)</t>
  </si>
  <si>
    <t>14.05.001.003</t>
  </si>
  <si>
    <t>Постановка пиявок (постановка 3 пиявок)</t>
  </si>
  <si>
    <t>14.05.001.004</t>
  </si>
  <si>
    <t>Постановка пиявок (постановка 4 пиявок)</t>
  </si>
  <si>
    <t>570.00</t>
  </si>
  <si>
    <t>04.20.001.002</t>
  </si>
  <si>
    <t>Ультразвуковое исследование матки и придатков (при гинекологических  заболеваниях)</t>
  </si>
  <si>
    <t>04.30.001</t>
  </si>
  <si>
    <t>Ультразвуковое исследование плода (УЗИ при беременности)</t>
  </si>
  <si>
    <t>04.20.001.003</t>
  </si>
  <si>
    <t>Ультразвуковое исследование  матки и придатков (при медикаментозном аборте)</t>
  </si>
  <si>
    <t>04.28.001</t>
  </si>
  <si>
    <t>03.052.001.011</t>
  </si>
  <si>
    <t>04.15.001</t>
  </si>
  <si>
    <t>04.06.001</t>
  </si>
  <si>
    <t>Оформление и подготовка выписок из документов</t>
  </si>
  <si>
    <t>800.00</t>
  </si>
  <si>
    <t>11.12.003.002</t>
  </si>
  <si>
    <t>03.016.003</t>
  </si>
  <si>
    <t xml:space="preserve">Общий (клинический) анализ крови развернутый </t>
  </si>
  <si>
    <t>03.016.003.001</t>
  </si>
  <si>
    <t>Общий (клинический) анализ крови развернутый (в течении часа)</t>
  </si>
  <si>
    <t>03.016.002</t>
  </si>
  <si>
    <t>Общий (клинический) анализ крови</t>
  </si>
  <si>
    <t>09.05.042</t>
  </si>
  <si>
    <t>Исследования уровня аланин-трансаминазы в крови (венозная)*</t>
  </si>
  <si>
    <t>09.05.041</t>
  </si>
  <si>
    <t>Исследования уровня аспарат-трансаминазы в крови (венозная)*</t>
  </si>
  <si>
    <t>09.05.021</t>
  </si>
  <si>
    <t>Исследование уровня общего билирубина в крови (венозная)*</t>
  </si>
  <si>
    <t>09.05.022</t>
  </si>
  <si>
    <t xml:space="preserve">Исследование уровня свободного и связанного билирубина в крови (венозная)* </t>
  </si>
  <si>
    <t>09.05.026</t>
  </si>
  <si>
    <t>Исследования уровня холестерина в крови (венозная)*</t>
  </si>
  <si>
    <t>09.05.046</t>
  </si>
  <si>
    <t>Исследования уровня щелочная фосфотаза в крови (венозная)*</t>
  </si>
  <si>
    <t>Исследования уровня глюкозы в крови</t>
  </si>
  <si>
    <t>03.016.006</t>
  </si>
  <si>
    <t>Анализ мочи общий</t>
  </si>
  <si>
    <t>03.016.006.001</t>
  </si>
  <si>
    <t>Анализ мочи общий в течении 1 часа</t>
  </si>
  <si>
    <t>03.016.014</t>
  </si>
  <si>
    <t>Исследование мочи методом Нечипоренко (количество форменных элементов (эритроциты, лейкоциты, цириндры) в моче: за сутки; в 1 мин; в 1 мл)</t>
  </si>
  <si>
    <t>03.016.010</t>
  </si>
  <si>
    <t>Копрологическое исследование (полный анализ кала)</t>
  </si>
  <si>
    <t>09.20.001</t>
  </si>
  <si>
    <t>Микроскопическое исследование влагалищных мазков</t>
  </si>
  <si>
    <t>09.05.023.001</t>
  </si>
  <si>
    <t>09.20.001.001</t>
  </si>
  <si>
    <t>Микроскопическое исследование влагалищных мазков (в течении 1 часа)</t>
  </si>
  <si>
    <t>12.05.015</t>
  </si>
  <si>
    <t>Исследование времени кровотечения</t>
  </si>
  <si>
    <t>12.05.014</t>
  </si>
  <si>
    <t>Исследование времени свертывания нестабилизированной крови или рекальфикации плазмы неактивированное</t>
  </si>
  <si>
    <t>09.19.002</t>
  </si>
  <si>
    <t>Исследование кала на гельминты (на я/глист)</t>
  </si>
  <si>
    <t>09.19.009.001</t>
  </si>
  <si>
    <t>Исследование кала на простейшие</t>
  </si>
  <si>
    <t>09.05.083</t>
  </si>
  <si>
    <t>Исследование уровня гликированного гемоглобина в крови (венозная)*</t>
  </si>
  <si>
    <t>26.06.033</t>
  </si>
  <si>
    <t>Определение антител к геликобактеру пилори (Helicobacter pylori) в крови</t>
  </si>
  <si>
    <t>Тарифы на платные  медицинские   услуги  по бактериологической  лаборатории (ул. Баранова,40)</t>
  </si>
  <si>
    <t>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</si>
  <si>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</si>
  <si>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520.00</t>
  </si>
  <si>
    <t>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</si>
  <si>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</si>
  <si>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26.02.002</t>
  </si>
  <si>
    <t>Микробиологическое (культуральное) исследование раневого отделяемого на возбудителей газовой гангрены (Clostridium spp.)</t>
  </si>
  <si>
    <t>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</si>
  <si>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</si>
  <si>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</si>
  <si>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</si>
  <si>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26.03.002</t>
  </si>
  <si>
    <t>Микробиологическое (культуральное) исследование костной ткани на неспорообразующие анаэробные микроорганизмы</t>
  </si>
  <si>
    <t>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</si>
  <si>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</si>
  <si>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26.05.001</t>
  </si>
  <si>
    <t>Микробиологическое (культуральное) исследование крови на стерильность</t>
  </si>
  <si>
    <t>26.05.002</t>
  </si>
  <si>
    <t>Микробиологическое (культуральное) исследование крови на тифо-паратифозную группу микроорганизмов</t>
  </si>
  <si>
    <t>26.05.007</t>
  </si>
  <si>
    <t>Микробиологическое (культуральное) исследование крови на облигатные анаэробные микроорганизмы</t>
  </si>
  <si>
    <t>26.07.005</t>
  </si>
  <si>
    <t>Микробиологическое (культуральное) исследование абсцессов на аэробные и факультативно-анаэробные микроорганизмы</t>
  </si>
  <si>
    <t>26.08.003</t>
  </si>
  <si>
    <t>Микробиологическое (культуральное) исследование слизи с задней стенки глотки на менингококк (Neisseria meningiditis)</t>
  </si>
  <si>
    <t>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</si>
  <si>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</si>
  <si>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26.09.010</t>
  </si>
  <si>
    <t>Микробиологическое (культуральное) исследование мокроты на аэробные и факультативно-анаэробные микроорганизмы</t>
  </si>
  <si>
    <t>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</si>
  <si>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</si>
  <si>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26.14.001</t>
  </si>
  <si>
    <t>Микробиологическое (культуральное) исследование желчи на сальмонеллу тифа (Salmonella Typhi)</t>
  </si>
  <si>
    <t>26.14.002</t>
  </si>
  <si>
    <t>Микробиологическое (культуральное) исследование желчи на аэробные и факультативно-анаэробные микроорганизмы</t>
  </si>
  <si>
    <t>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</si>
  <si>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</si>
  <si>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26.20.002</t>
  </si>
  <si>
    <t>Микробиологическое (культуральное) исследование отделяемого женских половых органов на гонококк (Neisseria gonorrhoeae)</t>
  </si>
  <si>
    <t>26.21.002</t>
  </si>
  <si>
    <t>Микробиологическое (культуральное) исследование отделяемого из уретры на гонококк (Neisseria gonorrhoeae)</t>
  </si>
  <si>
    <t>26.23.002</t>
  </si>
  <si>
    <t>Микробиологическое (культуральное) исследование спинномозговой жидкости на менингококк (Neisseria meningiditis)</t>
  </si>
  <si>
    <t>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</si>
  <si>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</si>
  <si>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26.30.009.001</t>
  </si>
  <si>
    <t>Микробиологическое (культуральное) исследование грудного молока на аэробные и факультативно-анаэробные микроорганизмы (иссл. из 1-ой молочной железы)</t>
  </si>
  <si>
    <t>26.30.009.002</t>
  </si>
  <si>
    <t>Микробиологическое (культуральное) исследование грудного молока на аэробные и факультативно-анаэробные микроорганизмы (исслед. из 2 -х молочных желез)</t>
  </si>
  <si>
    <t>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</si>
  <si>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</si>
  <si>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</si>
  <si>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</si>
  <si>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</si>
  <si>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</si>
  <si>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26.26.006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</si>
  <si>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</si>
  <si>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26.26.022</t>
  </si>
  <si>
    <t>Микробиологическое (культуральное) исследование отделяемого конъюнктивы на грибы</t>
  </si>
  <si>
    <t>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</si>
  <si>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</si>
  <si>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</si>
  <si>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</si>
  <si>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</si>
  <si>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</si>
  <si>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26.31.004.001</t>
  </si>
  <si>
    <t>Определение чувствительности микроорганизмов к антибиотикам и другим препаратам</t>
  </si>
  <si>
    <t>26.19.008</t>
  </si>
  <si>
    <t xml:space="preserve">Микробиологическое (культуральное) исследование кала на аэробные и факультативно-анаэробные микроорганизмы </t>
  </si>
  <si>
    <t>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</si>
  <si>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</si>
  <si>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280.00</t>
  </si>
  <si>
    <t>26.19.001.001</t>
  </si>
  <si>
    <t>Микробиологическое (культуральное) исследование фекалий/ректального мазка на возбудителя дизентерии (Shigella spp.) (отриц.)</t>
  </si>
  <si>
    <t>26.19.001.002</t>
  </si>
  <si>
    <t>Микробиологическое (культуральное) исследование фекалий/ректального мазка на возбудителя дизентерии (Shigella spp.) (полож.)</t>
  </si>
  <si>
    <t>26.19.003.001</t>
  </si>
  <si>
    <t>Микробиологическое (культуральное) исследование фекалий/ректального мазка на микроорганизмы рода сальмонелла (Salmonella spp.) (отриц.)</t>
  </si>
  <si>
    <t>26.19.003.002</t>
  </si>
  <si>
    <t>Микробиологическое (культуральное) исследование фекалий/ректального мазка на микроорганизмы рода сальмонелла (полож.)</t>
  </si>
  <si>
    <t>26.08.001</t>
  </si>
  <si>
    <t>Микробиологическое (культуральное) исследование слизи и пленок с миндалин на палочку дифтерии (Corinebacterium diphtheriae)</t>
  </si>
  <si>
    <t>26.02.004</t>
  </si>
  <si>
    <t>Микробиологическое (культуральное) исследование раневого отделяемого на грибы (дрожжевые, мицелиальные)</t>
  </si>
  <si>
    <t>26.05.006</t>
  </si>
  <si>
    <t>Микробиологическое (культуральное) исследование крови на дрожжевые грибы</t>
  </si>
  <si>
    <t>26.09.024</t>
  </si>
  <si>
    <t>Микробиологическое (культуральное) исследование мокроты на дрожжевые грибы</t>
  </si>
  <si>
    <t>26.19.009</t>
  </si>
  <si>
    <t>Микробиологическое (культуральное) исследование кала на грибы рода кандида (Candida spp.)</t>
  </si>
  <si>
    <t>26.20.016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</si>
  <si>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</si>
  <si>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26.21.014</t>
  </si>
  <si>
    <t>Микробиологическое (культуральное) исследование отделяемого из уретры на дрожжевые грибы</t>
  </si>
  <si>
    <t>26.23.013</t>
  </si>
  <si>
    <t>Микробиологическое (культуральное) исследование спинномозговой жидкости на дрожжевые грибы</t>
  </si>
  <si>
    <t>26.25.004</t>
  </si>
  <si>
    <t>Микробиологическое (культуральное) исследование отделяемого из ушей на дрожжевые грибы</t>
  </si>
  <si>
    <t>26.28.007</t>
  </si>
  <si>
    <t>Микробиологическое (культуральное) исследование осадка мочи на дрожжевые грибы</t>
  </si>
  <si>
    <t>26.30.003</t>
  </si>
  <si>
    <t>Микробиологическое (культуральное) исследование перитонеальной жидкости на грибы (дрожжевые и мицелиальные)</t>
  </si>
  <si>
    <t>26.06.073</t>
  </si>
  <si>
    <t>Определение антител к сальмонелле кишечной (Salmonella enterica) в крови</t>
  </si>
  <si>
    <t>26.06.074</t>
  </si>
  <si>
    <t>Определение антител к сальмонелле паратифа A (Salmonella paratyphy А) в крови</t>
  </si>
  <si>
    <t>26.06.075</t>
  </si>
  <si>
    <t>Определение антител к сальмонелле паратифа В (Salmonella paratyphy В)  тв крови</t>
  </si>
  <si>
    <t>26.06.076</t>
  </si>
  <si>
    <t>Определение антител к сальмонелле паратифа С (Salmonella paratyphy С) в крови</t>
  </si>
  <si>
    <t>26.06.077</t>
  </si>
  <si>
    <t>Определение антител к сальмонелле тифи (Salmonella typhi) в крови</t>
  </si>
  <si>
    <t>26.19.017</t>
  </si>
  <si>
    <t>Определение антигена E coli O в фекалиях</t>
  </si>
  <si>
    <t>Бактериологическое исследование на стерильность всех видов материла</t>
  </si>
  <si>
    <t>26.09.036</t>
  </si>
  <si>
    <t>РПГА на коклюш и паракоклюш</t>
  </si>
  <si>
    <t>630.00</t>
  </si>
  <si>
    <t>26.19.018</t>
  </si>
  <si>
    <t>Исследование на условно-патогенные бактерии (УПБ)</t>
  </si>
  <si>
    <t>700.00</t>
  </si>
  <si>
    <t>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</si>
  <si>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</si>
  <si>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26.28.013.001</t>
  </si>
  <si>
    <t>Бактериологическое исследование на стафилококк (отделяемое из зева или носа)</t>
  </si>
  <si>
    <t>26.28.013.002</t>
  </si>
  <si>
    <t>Бактериологическое исследование на стафилококк (отделяемое из зева и носа)</t>
  </si>
  <si>
    <t>09.31.012</t>
  </si>
  <si>
    <t>Взятие материала на бактериологический посев</t>
  </si>
  <si>
    <t xml:space="preserve">Прейскурант цен  на платные медицинские   услуги по отделению лучевой диагностики (ренгенкабинет) 
 ( ул.Баранова,40  I – ый этаж детского корпуса)   </t>
  </si>
  <si>
    <t>06.03.060.001</t>
  </si>
  <si>
    <t>06.03.060.002</t>
  </si>
  <si>
    <t>06.08.003</t>
  </si>
  <si>
    <t>06.03.003</t>
  </si>
  <si>
    <t>06.03.056.001</t>
  </si>
  <si>
    <t>06.08.004</t>
  </si>
  <si>
    <t>06.03.010.001</t>
  </si>
  <si>
    <t>06.03.010.002</t>
  </si>
  <si>
    <t>06.03.013.001</t>
  </si>
  <si>
    <t>06.03.013.002</t>
  </si>
  <si>
    <t>06.03.016</t>
  </si>
  <si>
    <t>06.03.022</t>
  </si>
  <si>
    <t>06.04.010.001</t>
  </si>
  <si>
    <t>06.04.010.002</t>
  </si>
  <si>
    <t>06.04.003</t>
  </si>
  <si>
    <t>06.04.004</t>
  </si>
  <si>
    <t>06.03.032.001</t>
  </si>
  <si>
    <t>06.03.032.002</t>
  </si>
  <si>
    <t>06.03.034</t>
  </si>
  <si>
    <t>06.03.043.001</t>
  </si>
  <si>
    <t>06.04.011.001</t>
  </si>
  <si>
    <t>06.04.011.002</t>
  </si>
  <si>
    <t>06.04.011.003</t>
  </si>
  <si>
    <t>06.04.005</t>
  </si>
  <si>
    <t>06.04.012</t>
  </si>
  <si>
    <t>06.03.046</t>
  </si>
  <si>
    <t>06.03.052</t>
  </si>
  <si>
    <t>06.03.053</t>
  </si>
  <si>
    <t>06.03.054</t>
  </si>
  <si>
    <t>06.03.050.001</t>
  </si>
  <si>
    <t>06.030.050.002</t>
  </si>
  <si>
    <t>06.09.007.001</t>
  </si>
  <si>
    <t>06.09.007.002</t>
  </si>
  <si>
    <t>06.09.007.003</t>
  </si>
  <si>
    <t>06.03.023</t>
  </si>
  <si>
    <t>Рентгенография ребра(ер)</t>
  </si>
  <si>
    <t>06.03.024</t>
  </si>
  <si>
    <t>06.30.004</t>
  </si>
  <si>
    <t>06.28.013</t>
  </si>
  <si>
    <t>06.16.007.001</t>
  </si>
  <si>
    <t>1200.00</t>
  </si>
  <si>
    <t>06.18.001</t>
  </si>
  <si>
    <t>01.030.001</t>
  </si>
  <si>
    <t>Заочная консультация по представленным рентгенограммам с оформлением протокола</t>
  </si>
  <si>
    <t>Прейскурант цен  на платные медицинские услуги по отделению лучевой диагностики 
детский кабинет УЗД (II- этаж детского корпуса)</t>
  </si>
  <si>
    <t>04.23.001</t>
  </si>
  <si>
    <t xml:space="preserve">Нейросонография </t>
  </si>
  <si>
    <t>Комплексное ультразвуковое  исследование внутренних органов (печени, желчного пузыря)</t>
  </si>
  <si>
    <t>Ультразвуковое  исследование поджелудочной железы</t>
  </si>
  <si>
    <t>04.28.002.001</t>
  </si>
  <si>
    <t xml:space="preserve">Ультразвуковое  исследование почек </t>
  </si>
  <si>
    <t>04.28.002.003</t>
  </si>
  <si>
    <t>Ультразвуковое  исследование мочевого пузыря</t>
  </si>
  <si>
    <t>(с определением остаточной мочи)</t>
  </si>
  <si>
    <t>A</t>
  </si>
  <si>
    <t>04.04.001.001</t>
  </si>
  <si>
    <t>Ультразвуковое исследование тазобедренного сустава</t>
  </si>
  <si>
    <t>04.14.001</t>
  </si>
  <si>
    <t>Ультразвуковое  исследование печени</t>
  </si>
  <si>
    <t>Ультразвуковое  исследование селезенки</t>
  </si>
  <si>
    <t>04.04.001</t>
  </si>
  <si>
    <t>Ультразвуковое исследование сустава  (у детей)</t>
  </si>
  <si>
    <t>04.10.002</t>
  </si>
  <si>
    <t>Эхокардиография</t>
  </si>
  <si>
    <t>04.06.003</t>
  </si>
  <si>
    <t>Ультразвуковое исследование вилочковой железы (у детей до года)</t>
  </si>
  <si>
    <t>04.28.003</t>
  </si>
  <si>
    <t>Ультразвуковое исследование органов мошонки (яички, придатки)  (у детей)</t>
  </si>
  <si>
    <t>04.22.001</t>
  </si>
  <si>
    <t>Ультразвуковое исследование щитовидной железы</t>
  </si>
  <si>
    <t>03.052.001.008</t>
  </si>
  <si>
    <t>Комплексное ультразвуковое  исследование внутренних органов</t>
  </si>
  <si>
    <t>(печени, желчного пузыря, поджелудочной железы, селезенки)</t>
  </si>
  <si>
    <t>03.052.001.009</t>
  </si>
  <si>
    <t>(печени, желчного пузыря, почек, поджелудочной железы)</t>
  </si>
  <si>
    <t>03.052.001.010</t>
  </si>
  <si>
    <t>(печени, желчного пузыря, поджелудочной железы, селезенки, почек,  надпочечников)</t>
  </si>
  <si>
    <t>01.053.001.012</t>
  </si>
  <si>
    <t>Комплексное исследование дуплексного сканированиея брахиоцефальных артерий с цветным допплеровским картированием кровотока и транскраниальное артерий и вен</t>
  </si>
  <si>
    <t>1600.00</t>
  </si>
  <si>
    <t xml:space="preserve">Тарифы на ультразвуковое  исследование  у   взрослых  (терапевтическое  и   гинекологическое)                                   </t>
  </si>
  <si>
    <t>Ультразвуковое  исследование почек, надпочечников</t>
  </si>
  <si>
    <t>04.28.002.003.001</t>
  </si>
  <si>
    <t>Ультразвуковое  исследование мочевого пузыря  (с определением остаточной мочи)</t>
  </si>
  <si>
    <t>04.28.002.003.002</t>
  </si>
  <si>
    <t>Ультразвуковое  исследование мочевого пузыря  (без определения остаточной мочи)</t>
  </si>
  <si>
    <t>04.01.001</t>
  </si>
  <si>
    <t>Ультразвуковое  исследование мягких тканей</t>
  </si>
  <si>
    <t>04.14.002.002</t>
  </si>
  <si>
    <t>Ультразвуковое  исследование желчного пузыря (с определением его функции)</t>
  </si>
  <si>
    <t>03.052.001.001</t>
  </si>
  <si>
    <t>(печени, желчного пузыря, поджелудочной железы)</t>
  </si>
  <si>
    <t>03.052.001.002</t>
  </si>
  <si>
    <t>03.052.001.003</t>
  </si>
  <si>
    <t>03.052.001.004</t>
  </si>
  <si>
    <t>03.052.001.005</t>
  </si>
  <si>
    <t>03.052.001.006</t>
  </si>
  <si>
    <t>03.052.001.007</t>
  </si>
  <si>
    <t>04.20.001</t>
  </si>
  <si>
    <t>Ультразвуковое исследование матки и придатков трансабдоминальное (при гинекологических заболеваниях)</t>
  </si>
  <si>
    <t>Ультразвуковое исследование матки и придатков трансабдоминальное (при беременности)</t>
  </si>
  <si>
    <t>04.20.002.002</t>
  </si>
  <si>
    <t>Ультразвуковое исследование молочных желез с подмышечными лимфоузлами</t>
  </si>
  <si>
    <t>Ультразвуковое исследование органов мошонки (яички, придатки)</t>
  </si>
  <si>
    <t>04.07.002</t>
  </si>
  <si>
    <t>Ультразвуковое исследование слюнных желез</t>
  </si>
  <si>
    <t>04.06.002</t>
  </si>
  <si>
    <t>Ультразвуковое исследование лимфоузлов (1 группа)</t>
  </si>
  <si>
    <t>Ультразвуковое исследование суставов (2-х суставов)</t>
  </si>
  <si>
    <t>04.04.001.002</t>
  </si>
  <si>
    <t>Ультразвуковое исследование суставов (1 сустава)</t>
  </si>
  <si>
    <t>04.09.001</t>
  </si>
  <si>
    <t xml:space="preserve">Ультразвуковое исследование  плевральных полостей </t>
  </si>
  <si>
    <t>Прейскурант цен на платные медицинские услуги по кабинету  функциональной диагностики (II-этаж детского корпуса)</t>
  </si>
  <si>
    <t>05.23.001</t>
  </si>
  <si>
    <t>Электроэнцефалография   (взрослые без сна)</t>
  </si>
  <si>
    <t>1 000.00</t>
  </si>
  <si>
    <t>04.23.002</t>
  </si>
  <si>
    <t>Ультразвуковое исследование головного мозга (ЭХОЭГ)</t>
  </si>
  <si>
    <t>05.23.002</t>
  </si>
  <si>
    <t>Реоэнцефалография</t>
  </si>
  <si>
    <t>Прейскурант цен на  платные   медицинские  услуги  по отделению патологии   новорожденных и  недоношенных детей  Ι  (III-ий этаж детского корпуса)</t>
  </si>
  <si>
    <t>Прием (осмотр, консультация) врача-невролога первичный (на дому)</t>
  </si>
  <si>
    <t>1000.00</t>
  </si>
  <si>
    <t>21.30.002</t>
  </si>
  <si>
    <t>Массаж и  гимнастика у детей раннего возраста</t>
  </si>
  <si>
    <t>290.00</t>
  </si>
  <si>
    <t>Подготовка и выдача справок и выписок из архива</t>
  </si>
  <si>
    <t>Взятие крови из периферической вены (в стеклянную пробирку)</t>
  </si>
  <si>
    <t>02.032.001.001</t>
  </si>
  <si>
    <t>Обеспечение индивидуального ухода  за новорожденным медицинской сестрой  (при отсутствии медицинских показаний, по желанию родителей)</t>
  </si>
  <si>
    <t>1 час</t>
  </si>
  <si>
    <t>Прейскурант цен  на платные медицинские   услуги по   отделению патологии для новорожденных  и недоношенных детей II  (IV - ый этаж детского корпуса)</t>
  </si>
  <si>
    <t>Прием (осмотр, консультация) врача- невролога  первичный</t>
  </si>
  <si>
    <t>01.032.001</t>
  </si>
  <si>
    <t>Прием (осмотр, консультация) врача - неонатолога первичный</t>
  </si>
  <si>
    <t>01.032. 002</t>
  </si>
  <si>
    <t>Прием (осмотр, консультация) врача - неонатолога  повторный</t>
  </si>
  <si>
    <t xml:space="preserve"> (в течение 1 месяца)</t>
  </si>
  <si>
    <t>Внутривенное введение лекарственных препаратов  (одноразовым  шприцом)</t>
  </si>
  <si>
    <t>1 ин.</t>
  </si>
  <si>
    <t>Внутримышечное введение лекарственных препаратов (одноразовым шприцом)</t>
  </si>
  <si>
    <t>Подкожное введение лекарственных препаратов (одноразовым шприцом)</t>
  </si>
  <si>
    <t>Рентгенография легких 1 проекция  24 х 30</t>
  </si>
  <si>
    <t>22.07.005</t>
  </si>
  <si>
    <t>Ультрафиолетовое облучение ротоглотки</t>
  </si>
  <si>
    <t>22.01.001</t>
  </si>
  <si>
    <t>Ультразвуковое лечение кожи</t>
  </si>
  <si>
    <t>Дарсонвализация  кожи</t>
  </si>
  <si>
    <t>Токи ультравысокой частоты на кожу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</si>
  <si>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</si>
  <si>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 при патологии легких</t>
  </si>
  <si>
    <t>Электрофорез лекарственных препаратов  при заболеваниях кишечника</t>
  </si>
  <si>
    <t>22.01.006</t>
  </si>
  <si>
    <t>Ульрафиолетовое облучение кожи</t>
  </si>
  <si>
    <t>22.27.001</t>
  </si>
  <si>
    <t>Ульрафиолетовое облучение слизистой носа</t>
  </si>
  <si>
    <t>11.09.007.001</t>
  </si>
  <si>
    <t>Ингаляторное введение лекарственных средств через небулайзер</t>
  </si>
  <si>
    <t>19.30.003.001</t>
  </si>
  <si>
    <t>Лечебная гимнастика при заболеваниях опорно-двигательного аппарата у детей (от 0 до 1 месяца)</t>
  </si>
  <si>
    <t>19.30.003.002</t>
  </si>
  <si>
    <t>Лечебная гимнастика при заболеваниях опорно-двигательного аппарата у детей (от 1 до 4 месяцев)</t>
  </si>
  <si>
    <t>19.30.003.003</t>
  </si>
  <si>
    <t>Лечебная гимнастика при заболеваниях опорно-двигательного аппарата у детей (от 4  месяцев)</t>
  </si>
  <si>
    <t>19.30.004.001</t>
  </si>
  <si>
    <t>Лечебная гимнастика при заболеваниях и травмах центральной нервной системы у детей (от 0 до 1 месяца)</t>
  </si>
  <si>
    <t>19.30.004.002</t>
  </si>
  <si>
    <t>Лечебная гимнастика при заболеваниях  и травмах центральной нервной системы (от 1 до 4 месяцев)</t>
  </si>
  <si>
    <t>19.30.004.003</t>
  </si>
  <si>
    <t>Лечебная гимнастика при заболеваниях  и травмах центральной нервной системы (от 4  месяцев)</t>
  </si>
  <si>
    <t>21.30.003.001</t>
  </si>
  <si>
    <t>Массаж при заболеваниях нервной системы у детей раннего возраста (от 0 до 1 месяца)</t>
  </si>
  <si>
    <t>21.30.003.002</t>
  </si>
  <si>
    <t>Массаж при заболеваниях нервной системы у детей раннего возраста (от 1 до 4 месяцев)</t>
  </si>
  <si>
    <t>21.30.003.003</t>
  </si>
  <si>
    <t>Массаж при заболеваниях нервной системы у детей раннего возраста (от 4  месяцев)</t>
  </si>
  <si>
    <t>21.30.004.001</t>
  </si>
  <si>
    <t>Массаж при заболеваниях опорно-двигательного аппарата у детей раннего возраста (от 0 до 1 месяца)</t>
  </si>
  <si>
    <t>21.30.004.002</t>
  </si>
  <si>
    <t>Массаж при заболеваниях опорно-двигательного аппарата у детей раннего возраста (от 1 до 4 месяцев)</t>
  </si>
  <si>
    <t>21.30.004.003</t>
  </si>
  <si>
    <t>Массаж при заболеваниях опорно-двигательного аппарата у детей раннего возраста (от 4 месяцев)</t>
  </si>
  <si>
    <t>21.03.002</t>
  </si>
  <si>
    <t xml:space="preserve">Массаж при  заболеваниях  кишечника </t>
  </si>
  <si>
    <t>21.23.001</t>
  </si>
  <si>
    <t xml:space="preserve">Массаж  при  заболеваниях   центральной  нервной  системы </t>
  </si>
  <si>
    <t>21.24.004</t>
  </si>
  <si>
    <t>Массаж при заболеваниях периферической  нервной  системы</t>
  </si>
  <si>
    <t xml:space="preserve">Прейскурант цен   на платные медицинские   услуги по инфекционно - боксированному отделению для новорожденных детей  (приемно-диагностическому  I – ый этаж детского корпуса)                                          </t>
  </si>
  <si>
    <t>01.032.001.002</t>
  </si>
  <si>
    <r>
      <t>(</t>
    </r>
    <r>
      <rPr>
        <sz val="9.5"/>
        <color indexed="8"/>
        <rFont val="Times New Roman"/>
        <family val="1"/>
        <charset val="204"/>
      </rPr>
      <t>с высшей квалификационной категорией)</t>
    </r>
  </si>
  <si>
    <t>Прием (осмотр, консультация) врача – неонатолога повторный</t>
  </si>
  <si>
    <t xml:space="preserve"> (с высшей квалификационной категорией в течение 1 месяца)</t>
  </si>
  <si>
    <t>01.032.001.003</t>
  </si>
  <si>
    <t>(с I квалификационной категорией)</t>
  </si>
  <si>
    <t>(с II  квалификационной  категорией)</t>
  </si>
  <si>
    <t>Прием (осмотр, консультация) врача – инфекциониста  первичный (детей)</t>
  </si>
  <si>
    <t>01.014. 002</t>
  </si>
  <si>
    <t>Прием (осмотр, консультация) врача – инфекциониста  повторный (детей)</t>
  </si>
  <si>
    <t>Взятие крови из периферической вены  (в стеклянную пробирку)</t>
  </si>
  <si>
    <t>11.12.009.002</t>
  </si>
  <si>
    <t>Взятие крови из периферической вены (в 2 и более стеклянных пробирок)</t>
  </si>
  <si>
    <t>11.12.009.003</t>
  </si>
  <si>
    <t>Взятие крови из периферической вены (в пробирку-вакутейнер)</t>
  </si>
  <si>
    <t>Внутривенное введение лекарственных препаратов (одноразовым  шприцом)</t>
  </si>
  <si>
    <t>1 ин</t>
  </si>
  <si>
    <t>Подкожное введение лекарственных препаратов (одноразовым  шприцом)</t>
  </si>
  <si>
    <t>Внутримышечное введение лекарственных препаратов (одноразовым  шприцом)</t>
  </si>
  <si>
    <t>Внутривенное введение лекарственных препаратов (постановка капельницы)</t>
  </si>
  <si>
    <t>Взятие материала на бактериологический  посев</t>
  </si>
  <si>
    <t>09.31.011.1</t>
  </si>
  <si>
    <t>Взятие грудного молока на бактериологический посев (из 1 молочной железы)</t>
  </si>
  <si>
    <t>09.31.011.2</t>
  </si>
  <si>
    <t>Взятие грудного молока на бактериологический посев (из 2-х молочных желез)</t>
  </si>
  <si>
    <t>02.032.001.002</t>
  </si>
  <si>
    <t>Обеспечение индивидуального ухода  за новорожденным младшей медицинской сестрой  (при отсутствии медицинских показаний, по желанию родителей)</t>
  </si>
  <si>
    <t>850.00</t>
  </si>
  <si>
    <t>(венозная)* -  стоимость взятие крови из вены не учтена</t>
  </si>
  <si>
    <t>Женская   консультация</t>
  </si>
  <si>
    <t>Исследования уровня глюкозы в крови (в течение 1часа</t>
  </si>
  <si>
    <t>Поликлиника</t>
  </si>
  <si>
    <t>Клинико-диагностическая  лаборатория</t>
  </si>
  <si>
    <t>Взрослый прием</t>
  </si>
  <si>
    <t>Детский прием</t>
  </si>
  <si>
    <t>Кол-во УЕТ</t>
  </si>
  <si>
    <t>Цена на усл. Руб.</t>
  </si>
  <si>
    <t>1.Общие виды работ(терапевтический прием)</t>
  </si>
  <si>
    <t>01.07.001.001</t>
  </si>
  <si>
    <t>1.1.Сбор анамнеза и жалоб при патологии полости рта (осмотр врача-стоматолога детского, без проведения лечебно-диагностических мероприятий)</t>
  </si>
  <si>
    <t>01.07.001.002</t>
  </si>
  <si>
    <t>1.1.Сбор анамнеза и жалоб при патологии полости рта (осмотр врача-стоматолога-терапевта,без проведения лечебно-диагностических мероприятий)</t>
  </si>
  <si>
    <t>01.064.003.001</t>
  </si>
  <si>
    <r>
      <t xml:space="preserve">1.2. </t>
    </r>
    <r>
      <rPr>
        <sz val="12"/>
        <color indexed="8"/>
        <rFont val="Times New Roman"/>
        <family val="1"/>
        <charset val="204"/>
      </rPr>
      <t>Прием (осмотр, консультация) врача стоматолога детского первичный (консультация специалиста, осмотр, сбор анамнеза, оформление документации, подключение дополнительных лечебных и диагностических процедур, консультативное заключение)</t>
    </r>
  </si>
  <si>
    <t>01.065.001.001</t>
  </si>
  <si>
    <r>
      <t xml:space="preserve">1.2. </t>
    </r>
    <r>
      <rPr>
        <sz val="12"/>
        <color indexed="8"/>
        <rFont val="Times New Roman"/>
        <family val="1"/>
        <charset val="204"/>
      </rPr>
      <t>Прием (осмотр, консультация) врача стоматолога терапевта первичный (консультация специалиста, осмотр, сбор анамнеза, оформление документации, подключение дополнительных лечебных и диагностических процедур, консультативное заключение)</t>
    </r>
  </si>
  <si>
    <t>01.064.003.002</t>
  </si>
  <si>
    <r>
      <t xml:space="preserve">1.3.  </t>
    </r>
    <r>
      <rPr>
        <sz val="12"/>
        <color indexed="8"/>
        <rFont val="Times New Roman"/>
        <family val="1"/>
        <charset val="204"/>
      </rPr>
      <t>Прием (осмотр, консультация) врача стоматолога детского первичный (обследование стоматологического статуса первичного больного (осмотр, сбор анамнеза, заполнение зубной формулы, определение индексов КПУ, кп, КПУкп, ИГ, ПМА, состояния прикуса, степени активности кариеса)</t>
    </r>
  </si>
  <si>
    <t>01.065.001.002</t>
  </si>
  <si>
    <r>
      <t xml:space="preserve">1.3.  </t>
    </r>
    <r>
      <rPr>
        <sz val="12"/>
        <color indexed="8"/>
        <rFont val="Times New Roman"/>
        <family val="1"/>
        <charset val="204"/>
      </rPr>
      <t>Прием (осмотр, консультация) врача стоматолога терапевта первичный (обследование стоматологического статуса первичного больного (осмотр, сбор анамнеза, заполнение зубной формулы, определение индексов КПУ, кп, КПУкп, ИГ, ПМА, состояния прикуса, степени активности кариеса)</t>
    </r>
  </si>
  <si>
    <t>04.065.03</t>
  </si>
  <si>
    <t>1.4.  Оформление  эпикриза в карте диспансерного больного (при взятии на Д учет и годовой)</t>
  </si>
  <si>
    <t>04.064.03</t>
  </si>
  <si>
    <t>0428
0429</t>
  </si>
  <si>
    <t>1.5.  Оформление выписки из медицинской карты стоматологического больного</t>
  </si>
  <si>
    <t>01.064.003.003</t>
  </si>
  <si>
    <r>
      <t>1.6.</t>
    </r>
    <r>
      <rPr>
        <sz val="12"/>
        <color indexed="8"/>
        <rFont val="Times New Roman"/>
        <family val="1"/>
        <charset val="204"/>
      </rPr>
      <t>Прием (осмотр, консультация) врача стоматолога детского первичный (помощь при неотложных  состояниях, включая осмотр)</t>
    </r>
  </si>
  <si>
    <t>01.065.001.003</t>
  </si>
  <si>
    <r>
      <t>1.6</t>
    </r>
    <r>
      <rPr>
        <sz val="12"/>
        <color indexed="8"/>
        <rFont val="Times New Roman"/>
        <family val="1"/>
        <charset val="204"/>
      </rPr>
      <t xml:space="preserve"> Прием (осмотр,консультация) врача стоматолога терапевта первичный (помощь при неотложных состояниях, включая осмотр)</t>
    </r>
  </si>
  <si>
    <t>01.065.001.004</t>
  </si>
  <si>
    <t>1.7.  Оказание разовой стоматологической помощи на дому (плюсуется в выполненному объему)</t>
  </si>
  <si>
    <t>01.064.003.004</t>
  </si>
  <si>
    <t>0432
0433</t>
  </si>
  <si>
    <t>12.07.004</t>
  </si>
  <si>
    <t>1.8. Определение пародонтольных индексов</t>
  </si>
  <si>
    <t>0434
0435</t>
  </si>
  <si>
    <t>12.07.001</t>
  </si>
  <si>
    <t>1.9.Витальное окрашивание твердых тканей зубов</t>
  </si>
  <si>
    <t>0436
0437</t>
  </si>
  <si>
    <t>05.07.001.1</t>
  </si>
  <si>
    <t>1.10.Электрооднометрия</t>
  </si>
  <si>
    <t>1.11.  Обезболивание (плюсуется к видам работ):</t>
  </si>
  <si>
    <t>0438
0466</t>
  </si>
  <si>
    <t>01.003.004.004</t>
  </si>
  <si>
    <t xml:space="preserve">1.11.1.  Аппликационная анестезия </t>
  </si>
  <si>
    <t>0439
0467</t>
  </si>
  <si>
    <t>01.003.004.005</t>
  </si>
  <si>
    <t>1.11.2. Анестезия внутриротовая (инфильтрационная, проводниковая, внутрипульпарная, интралигаментарная)</t>
  </si>
  <si>
    <t>0440
0468</t>
  </si>
  <si>
    <t xml:space="preserve">1.11.3.Внеротовая анестезия (блокада)    </t>
  </si>
  <si>
    <t>0441
0442</t>
  </si>
  <si>
    <t>25.07.004</t>
  </si>
  <si>
    <t xml:space="preserve">1.12. Премедикация                            </t>
  </si>
  <si>
    <t>0443
0444</t>
  </si>
  <si>
    <t>16.07.053.001</t>
  </si>
  <si>
    <t xml:space="preserve">1.13 Снятие искусственной коронки </t>
  </si>
  <si>
    <t>0445
0446</t>
  </si>
  <si>
    <t>16.07.053.002</t>
  </si>
  <si>
    <t xml:space="preserve">1.14. Cнятие цельнолитной коронки </t>
  </si>
  <si>
    <t>0447
0448</t>
  </si>
  <si>
    <t>22.07.001.001</t>
  </si>
  <si>
    <t>1.15.Ультразвуковая обработка тканей (1 сеанс)</t>
  </si>
  <si>
    <t>22.07.002</t>
  </si>
  <si>
    <t xml:space="preserve"> 1.15,1.24 Ультразвуковая обработка тканей  и проведение профессиональной гигиены одного зуба (снятие над,поддеснового зубного камня,шлифовка,полтровка)</t>
  </si>
  <si>
    <t>0449
0450</t>
  </si>
  <si>
    <t>11.07.017</t>
  </si>
  <si>
    <t>1.16. Аппликация лекарственного препарата на слизистую оболочку полости рта (1сеанс)</t>
  </si>
  <si>
    <t>0451
0452</t>
  </si>
  <si>
    <t>17.07.008</t>
  </si>
  <si>
    <t>1.17. Диатермокоагуляция одного десневого сосочка, содержимого одного канала</t>
  </si>
  <si>
    <t>0453
0454</t>
  </si>
  <si>
    <t>16.26.116.001</t>
  </si>
  <si>
    <t xml:space="preserve">1.18. Снятие пломбы                                                                                              </t>
  </si>
  <si>
    <t>0455
0456</t>
  </si>
  <si>
    <t>16.07.072</t>
  </si>
  <si>
    <t>1.19. Трепанация зуба, искусственной коронки</t>
  </si>
  <si>
    <t>0457
0458</t>
  </si>
  <si>
    <t>05.07.001</t>
  </si>
  <si>
    <t>1.20.Электрооднометрия (одной фиссуры)</t>
  </si>
  <si>
    <t>0459
0460</t>
  </si>
  <si>
    <t xml:space="preserve">1.21. Витальное окрашивание твердых тканей зуба (определение кариесогенности зубного налета (окрашивание)                                                                                           </t>
  </si>
  <si>
    <t>0461
0462</t>
  </si>
  <si>
    <t>13.30.007.001</t>
  </si>
  <si>
    <t xml:space="preserve">1.22. Обучение гигиене полости рта </t>
  </si>
  <si>
    <t>0463
0464</t>
  </si>
  <si>
    <t>13.30.007.002</t>
  </si>
  <si>
    <t>1.23. Обучение, санитарное просвещение, консультация матери, сопровождающих лиц</t>
  </si>
  <si>
    <t>16.07.055.001</t>
  </si>
  <si>
    <t>1.24. Профессиональная гигиена полости рта и зубов (одного зуба)</t>
  </si>
  <si>
    <t>0469
0470</t>
  </si>
  <si>
    <t>16.07.055.002</t>
  </si>
  <si>
    <t>1.25. Профессиональная гигиена полости рта и зубов (одного зуба при заболеваниях парадонта)</t>
  </si>
  <si>
    <t>16.07.055.003</t>
  </si>
  <si>
    <t>1.26. Профессиональная гигиена полости рта и зубов у детей (всех зубов)</t>
  </si>
  <si>
    <t>0472
0473</t>
  </si>
  <si>
    <t>11.07.018</t>
  </si>
  <si>
    <t xml:space="preserve">1.27. Местное применение реминерализующих и фторосодержащих препаратов(1-4 зубов) </t>
  </si>
  <si>
    <t>0474
0475</t>
  </si>
  <si>
    <t>11.07.012</t>
  </si>
  <si>
    <t xml:space="preserve">1.28. Глубокое фторирование твердых тканей зубов </t>
  </si>
  <si>
    <t>0476
0477</t>
  </si>
  <si>
    <t>11.07.019</t>
  </si>
  <si>
    <t xml:space="preserve">1.29.Полоскание реминерализующими или фторосодержашими  препаратами (1 сеанс)  </t>
  </si>
  <si>
    <t>0478
0479</t>
  </si>
  <si>
    <t>11.07.020</t>
  </si>
  <si>
    <t>1.31. Взятие материала на исследование</t>
  </si>
  <si>
    <t>0480
0481</t>
  </si>
  <si>
    <t>11.07.021</t>
  </si>
  <si>
    <t>1.32. Лечение зубов под наркозом (плюсуется к каждому законченному виду работы).</t>
  </si>
  <si>
    <t>0482
0483</t>
  </si>
  <si>
    <t>24.01.005.001</t>
  </si>
  <si>
    <t xml:space="preserve">1.33. Криотерапия </t>
  </si>
  <si>
    <t>0484
0485</t>
  </si>
  <si>
    <t>17.07.001</t>
  </si>
  <si>
    <t>1.34. Электрофорез лекарственных средств при патологии полости рта  и зубов</t>
  </si>
  <si>
    <t>1101
1103</t>
  </si>
  <si>
    <t>17.07.006</t>
  </si>
  <si>
    <t>1.35.Физиотерапевтическое воздействие на челюстно-лицевую область (депофорез одного корневого канала зуба, 1 сеанс)</t>
  </si>
  <si>
    <t>0486
0487</t>
  </si>
  <si>
    <t>06.07.012</t>
  </si>
  <si>
    <t>1.36. Чтение одной дентальной рентгенограммы</t>
  </si>
  <si>
    <t>0488
0489</t>
  </si>
  <si>
    <t>23.07.001</t>
  </si>
  <si>
    <t>1.37. Наложение коффедарма, руббердама</t>
  </si>
  <si>
    <t>0490
0491</t>
  </si>
  <si>
    <t>23.07.002</t>
  </si>
  <si>
    <t>1.38. Наложение минидама, квикдама</t>
  </si>
  <si>
    <t>2. Виды работ на терапевтическом приеме</t>
  </si>
  <si>
    <t xml:space="preserve">2.1. Кариес и некариозные поражения твердых тканей зубов          </t>
  </si>
  <si>
    <t>0492
0493</t>
  </si>
  <si>
    <t>16.07.073</t>
  </si>
  <si>
    <t>2.1.1.Расшлифовка одной фиссуры, шлифовка некротических масс при кариесе в стадии пятна одного зуба</t>
  </si>
  <si>
    <t>0494
0495</t>
  </si>
  <si>
    <t>16.07.057.001</t>
  </si>
  <si>
    <t>2.1.2 Запечатывание фиссуры зуба герметиком (Закрытие 1 фиссуры герметиком из химиоотверждаемого композита)</t>
  </si>
  <si>
    <t>0496
0497</t>
  </si>
  <si>
    <t>16.07.057.002</t>
  </si>
  <si>
    <t>2.1.3 Запечатывание фиссуры зуба гирметиком (Закрытие одной фиссуры герметиком из светоотверждаемого композита)</t>
  </si>
  <si>
    <t>0498
0499</t>
  </si>
  <si>
    <t>11.07.022</t>
  </si>
  <si>
    <t>2. 1.4. Лечение поверхностного кариеса методом серебрения</t>
  </si>
  <si>
    <t>0710
0771</t>
  </si>
  <si>
    <t>16.07.002.001</t>
  </si>
  <si>
    <t>2.1.5.Наложение одной пломбы из цемента при поверхностном и среднем кариесе I и Y класса по Блеку, кариес цемента корня</t>
  </si>
  <si>
    <t>0923
0935</t>
  </si>
  <si>
    <t>16.07.002.002</t>
  </si>
  <si>
    <t>2.1.6. Наложение одной пломбы из цемента при поверхностном и среднем кариесе II и III класса по  Блеку</t>
  </si>
  <si>
    <t>0946
0957</t>
  </si>
  <si>
    <t>16.07.002.003</t>
  </si>
  <si>
    <t>2.1.7. Наложение одной пломбы из цемента при поверхностном и среднем кариесе IY класса по Блеку</t>
  </si>
  <si>
    <t>0968
0979</t>
  </si>
  <si>
    <t>16.07.002.004</t>
  </si>
  <si>
    <t>2.1.8. Наложение одной пломбы из композитов при поверхностном и среднем кариесе химического отвреждения I и Y класса по Блеку, кариес цемента корня</t>
  </si>
  <si>
    <t>0990
0711</t>
  </si>
  <si>
    <t>16.07.002.005</t>
  </si>
  <si>
    <t xml:space="preserve">2.1.9. Наложение одной пломбы из композитов при поверхностном и среднем кариесе химического отвреждения II  и III класса по Блеку </t>
  </si>
  <si>
    <t>0726
0737</t>
  </si>
  <si>
    <t>16.07.002.006</t>
  </si>
  <si>
    <t>2.1.10. Наложение одной пломбы из композитов при поверхностном и среднем кариесе химического отверждения IY класса по Блеку</t>
  </si>
  <si>
    <t>0748
0760</t>
  </si>
  <si>
    <t>11.07.023</t>
  </si>
  <si>
    <t>2.1.11.Наложение лечебной прокладки при глубоком кариесе</t>
  </si>
  <si>
    <t>0766
0767</t>
  </si>
  <si>
    <t>23.07.009</t>
  </si>
  <si>
    <t>2.2. Отбеливание коронки зуба (1 сеанс)</t>
  </si>
  <si>
    <t>2.3. Лечение заболеваний твердых тканей зубов с использованием фотополимеров</t>
  </si>
  <si>
    <t>0768
0769</t>
  </si>
  <si>
    <t>16.07.002.007</t>
  </si>
  <si>
    <t xml:space="preserve">2.3.1.Наложение одной пломбы при поверхностном и среднем кариесе I и Y по Блеку, кариесе цемента корня
 ( линейная техника) </t>
  </si>
  <si>
    <t>0770
0772</t>
  </si>
  <si>
    <t>16.07.002.008</t>
  </si>
  <si>
    <t xml:space="preserve">2.3.2. Наложение одной пломбы при поверхностном и среднем кариесе I и Y по Блеку, кариесе цемента корня
 ( сэндвич- техника) </t>
  </si>
  <si>
    <t>0773
0774</t>
  </si>
  <si>
    <t>16.07.002.009</t>
  </si>
  <si>
    <t>2.3.3.Наложение одной пломбы при поверхностном и среднем кариесе II  и III класса по Блеку (линейная техника)</t>
  </si>
  <si>
    <t>0775
0776</t>
  </si>
  <si>
    <t>16.07.002.010</t>
  </si>
  <si>
    <t>2.3.4. Наложение одной пломбы при поверхностном и среднем кариесе II  и III класса по Блеку (сэндвич-техника)</t>
  </si>
  <si>
    <t>0777
0778</t>
  </si>
  <si>
    <t>16.07.002.011</t>
  </si>
  <si>
    <t>2.3.5.Наложение одной пломбы при поверхностном и среднем кариесе IY класса по Блеку(линейная техника)</t>
  </si>
  <si>
    <t>0920
0921</t>
  </si>
  <si>
    <t>16.07.002.012</t>
  </si>
  <si>
    <t xml:space="preserve">2.3.6. Наложение одной пломбы при поверхностном и среднем кариесе IY класса по Блеку (сэндвич-техника) </t>
  </si>
  <si>
    <t>01.064.003.005</t>
  </si>
  <si>
    <t>2.3.7. Лечение с применением пина в зависимости от вида полости(суммируется с основным видом работ)</t>
  </si>
  <si>
    <t>01.065.00.005</t>
  </si>
  <si>
    <t>2.3.7. Лечение с применением пина в зависимости от вида полости (суммируется с основным видом работ)</t>
  </si>
  <si>
    <t>0925
0926</t>
  </si>
  <si>
    <t>16.07.031.001</t>
  </si>
  <si>
    <r>
      <t>2.3.8.</t>
    </r>
    <r>
      <rPr>
        <sz val="12"/>
        <color indexed="8"/>
        <rFont val="Times New Roman"/>
        <family val="1"/>
        <charset val="204"/>
      </rPr>
      <t xml:space="preserve"> Восстановление зуба пломбировачными материалами с использованием анкерных штативов (Восстановление цвета и формы зуба при некариозных поражениях твердых тканей зубов (эрозия, клиновидный дефект, гипоплазия))</t>
    </r>
  </si>
  <si>
    <t>1102
1104</t>
  </si>
  <si>
    <t>23.07.010</t>
  </si>
  <si>
    <t>2.3.9.Восстановление цвета эмали</t>
  </si>
  <si>
    <t>0927
0929</t>
  </si>
  <si>
    <t>16.07.031.002</t>
  </si>
  <si>
    <t>2.3.10.Восстановление зуба пломбировочными материалами с использованием анкерных штативов Восстановление формы зуба при отсутствии твердых тканей до ½ коронки зуба</t>
  </si>
  <si>
    <t>0932
0933</t>
  </si>
  <si>
    <t>16.07.052.001</t>
  </si>
  <si>
    <t>2.3.11.Восстановление зубов штифтовыми зубами (Восстановление формы зуба при полном отсутствии коронки зуба (включена работа по подготовке корневого канала для рамки, поста))</t>
  </si>
  <si>
    <t>0934
0936</t>
  </si>
  <si>
    <t>16.07.080</t>
  </si>
  <si>
    <t>2.3.12. Реставрация зубных рядов: за каждый зуб (тремы, анастемы)</t>
  </si>
  <si>
    <t>0937
0938</t>
  </si>
  <si>
    <t>16.07.081</t>
  </si>
  <si>
    <t>2.3.13.Реставрация при врожденных аномалиях формы зуба</t>
  </si>
  <si>
    <t>0939
0940</t>
  </si>
  <si>
    <t>16.07.082</t>
  </si>
  <si>
    <t>2.3.14.Полировка пломбы из композита при лечении кариозных полостей I,II,III,Y класса по Блеку</t>
  </si>
  <si>
    <t>0941
0942</t>
  </si>
  <si>
    <t>16.07.083</t>
  </si>
  <si>
    <t>2.3.15. Полировка пломбы при реставрационных работах и при лечении кариозных полостей  IY класса по Блеку</t>
  </si>
  <si>
    <t>2.4. 1-2.4.12      Эндодонтические виды работ</t>
  </si>
  <si>
    <t>0943
0944</t>
  </si>
  <si>
    <t>16.07.049.001</t>
  </si>
  <si>
    <t>2.4.1. Фиксация поста в корневом канале</t>
  </si>
  <si>
    <t>0945
0947</t>
  </si>
  <si>
    <t>В
В</t>
  </si>
  <si>
    <t>01.065.001.006
01.064.003.006</t>
  </si>
  <si>
    <t>2.4.2.Лечение пульпита ампутационным методом без наложения пломбы</t>
  </si>
  <si>
    <t>0948
0949</t>
  </si>
  <si>
    <t>01.065.001.007</t>
  </si>
  <si>
    <t xml:space="preserve">2.4.3.Лечение периодонтита импрегиационным методом (без наложения пломбы) </t>
  </si>
  <si>
    <t>0950
0951</t>
  </si>
  <si>
    <t>01.065.001.008
01.064.003.008</t>
  </si>
  <si>
    <t>2.4.4Лечение одного хорошо проходимого корневого канала без применения средств резобции</t>
  </si>
  <si>
    <t>0952
0953</t>
  </si>
  <si>
    <t>01.065.001.009
01.064.003.009</t>
  </si>
  <si>
    <t>2.4.5. Лечение одного корневого канала с применением средств механического и химического расширения</t>
  </si>
  <si>
    <t>0954
0955</t>
  </si>
  <si>
    <t>11.07.024</t>
  </si>
  <si>
    <t>2.4.6.Введение лекарственных средств в корневой канал при лечении деструктивных форм периодонтитов</t>
  </si>
  <si>
    <t>0956
0958</t>
  </si>
  <si>
    <t>01.065.001.010
01.064.003.010</t>
  </si>
  <si>
    <t>2.4.7.Подготовка и обтурация одного корневого канала гуттаперчей</t>
  </si>
  <si>
    <t>0959
0960</t>
  </si>
  <si>
    <t>16.07.085</t>
  </si>
  <si>
    <t>2.4.8.Распломбировка одного корневого канала пломбированного цинк-эвгеноловой пастой</t>
  </si>
  <si>
    <t>0961
0962</t>
  </si>
  <si>
    <t>16.07.086</t>
  </si>
  <si>
    <t>2.4.9.Распломбировка одного корневого канала пломбированного резорцин-формалиновой пастой</t>
  </si>
  <si>
    <t>0963
0964</t>
  </si>
  <si>
    <t>16.07.087</t>
  </si>
  <si>
    <t>2.4.10.Распломбировка одного корневого канала пломбированного фосфот-цементом</t>
  </si>
  <si>
    <t>0965
0966</t>
  </si>
  <si>
    <t>16.07.088</t>
  </si>
  <si>
    <t xml:space="preserve">2.4.11.Извлечение фиксированного инородного тела из одного корневого канала </t>
  </si>
  <si>
    <t>0967
0969</t>
  </si>
  <si>
    <t>11.07.025</t>
  </si>
  <si>
    <t>2.4.12.Распломбирование одного канала под штифт</t>
  </si>
  <si>
    <t>0970
0971</t>
  </si>
  <si>
    <t>16.07.020</t>
  </si>
  <si>
    <t>2.5.1.Удаление назубных отложений ручным способом полностью (не менее 5 зубов) с обязательным указанием зубной формулы</t>
  </si>
  <si>
    <t>0972
0973</t>
  </si>
  <si>
    <t>2.5.2.Удаление назубных отложений с помощью ультразвуковой аппаратуры полностью (не менее 5 зубов) с обязательным указанием зубной формулы</t>
  </si>
  <si>
    <t>0714
0715</t>
  </si>
  <si>
    <t>23.07.011</t>
  </si>
  <si>
    <t>2.5.3.Вакуум –терапия(1 сеанс,проводится врачем)</t>
  </si>
  <si>
    <t>0716
0717</t>
  </si>
  <si>
    <t>23.07.012</t>
  </si>
  <si>
    <t>2.5.4.Снятие и анализ окклюдограммы</t>
  </si>
  <si>
    <t>0779
0780</t>
  </si>
  <si>
    <t>16.07.025</t>
  </si>
  <si>
    <t>2.5.5.Избирательное пришлифовывание твердых тканей зубов (сошлифовка эмали со ската бугра одного зуба)</t>
  </si>
  <si>
    <t>0781
0782</t>
  </si>
  <si>
    <t>16.07.091</t>
  </si>
  <si>
    <t>2.5.6.Наложение одного звена шины из лигатурной проволоки</t>
  </si>
  <si>
    <t>0783
0784</t>
  </si>
  <si>
    <t>16.07.092</t>
  </si>
  <si>
    <t>2.5.7.Шинирование зубов с применением композита (в области одного зуба)</t>
  </si>
  <si>
    <t>0785
0786</t>
  </si>
  <si>
    <t>16.07.093</t>
  </si>
  <si>
    <t xml:space="preserve">2.5.8.Гидромассаж десен </t>
  </si>
  <si>
    <t>0787
0788</t>
  </si>
  <si>
    <t>16.07.094</t>
  </si>
  <si>
    <t>2.5.9.Шинирование двух зубов штифтами с внутриканальной фиксацией</t>
  </si>
  <si>
    <t>0789
0790</t>
  </si>
  <si>
    <t>16.07.039</t>
  </si>
  <si>
    <t>2.5.10.Закрытый кюретаж при болезни парадонта</t>
  </si>
  <si>
    <t>0791
0792</t>
  </si>
  <si>
    <t>16.07.038</t>
  </si>
  <si>
    <t>2.5.11.Открытый кюретаж при болезни парадонта</t>
  </si>
  <si>
    <t>0793
0794</t>
  </si>
  <si>
    <t>11.07.026</t>
  </si>
  <si>
    <t>2.5.12.Лечебная повязка на слизистую оболочку полости рта(1 сеанс)</t>
  </si>
  <si>
    <t>0795
0796</t>
  </si>
  <si>
    <t>11.07.027</t>
  </si>
  <si>
    <t>2.5.13.Медикаметозное лечение пародонтальных карманов: орошение</t>
  </si>
  <si>
    <t>0797
0798</t>
  </si>
  <si>
    <t>11.07.028</t>
  </si>
  <si>
    <t>2.5.14. Медикаметозное лечение пародонтальных карманов: аппликация</t>
  </si>
  <si>
    <t>0799
0800</t>
  </si>
  <si>
    <t>11.07.010</t>
  </si>
  <si>
    <t>2.5.15. Введение лекарственных средств в патологические зубодесновые карманы</t>
  </si>
  <si>
    <t>0801
0802</t>
  </si>
  <si>
    <t>11.07.029</t>
  </si>
  <si>
    <t>2.5.16. Медикаметозное лечение пародонтальных карманов: повязка</t>
  </si>
  <si>
    <t>0803
0804</t>
  </si>
  <si>
    <t>16.07.011</t>
  </si>
  <si>
    <t xml:space="preserve">2.5.17. Вскрытие подслизистого или поднадкостнического очага воспаления </t>
  </si>
  <si>
    <t>0805
0806</t>
  </si>
  <si>
    <t>16.07.095</t>
  </si>
  <si>
    <t>2.5.18.Гингивопластика в области шести зубов</t>
  </si>
  <si>
    <t>0807
0808</t>
  </si>
  <si>
    <t>16.07.096</t>
  </si>
  <si>
    <t>2.5.19.Вестибулопластика в области шести зубов</t>
  </si>
  <si>
    <t>0809
0810</t>
  </si>
  <si>
    <t>16.07.097</t>
  </si>
  <si>
    <t>2.5.20.Вестибулопластика с аутотрансплантацией (до шести зубов)</t>
  </si>
  <si>
    <t>0811
0812</t>
  </si>
  <si>
    <t>16.07.019</t>
  </si>
  <si>
    <t>2.5.21.Временное шинирование при болезнях парадонта</t>
  </si>
  <si>
    <t>0813
0814</t>
  </si>
  <si>
    <t>11.07.030</t>
  </si>
  <si>
    <t>2.5.22.Забор содержимого пародонтальных карманов для микробиологического исследования</t>
  </si>
  <si>
    <t>0815
0816</t>
  </si>
  <si>
    <t>16.07.098</t>
  </si>
  <si>
    <t>2.6.1.Восстановление одной единицы дефекта зубного ряда с применением стекловолоконных материалов и фотополимером прямым способом: в области фронтальных зубов</t>
  </si>
  <si>
    <t>0817
0818</t>
  </si>
  <si>
    <t>16.07.099</t>
  </si>
  <si>
    <t>2.6.2.Восстановление одной единицы дефекта зубного ряда с применением стекловолоконных материалов и фотополимеров прямым способом: в области премоляров</t>
  </si>
  <si>
    <t>0819
0820</t>
  </si>
  <si>
    <t>16.07.100</t>
  </si>
  <si>
    <t>2.6.3.Восстановление одной единицы дефекта зубного ряда с применением стекловолоконных материалов и фотополимеров прямым способом: в области моляров</t>
  </si>
  <si>
    <t>0821
0822</t>
  </si>
  <si>
    <t>16.07.101</t>
  </si>
  <si>
    <t>2.6.4.Восстановление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 фронтальных зубов</t>
  </si>
  <si>
    <t>0823
0824</t>
  </si>
  <si>
    <t>16.07.102</t>
  </si>
  <si>
    <t>2.6.5.Восстановление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премоляров</t>
  </si>
  <si>
    <t>0825
0826</t>
  </si>
  <si>
    <t>16.07.103</t>
  </si>
  <si>
    <t>2.6.6.Восстановление одной единицы включенного дефекта зубного ряда с применением стекловолоконных материалов и фотополимеров непрямым способом: в области моляров</t>
  </si>
  <si>
    <t>0827
0828</t>
  </si>
  <si>
    <t>16.07.104</t>
  </si>
  <si>
    <t>2.6.7.Фиксация конструкции к коронке одного зуба(суммируется с п.2.6.4,2.6.5,2.6.6)</t>
  </si>
  <si>
    <t>0829
0830</t>
  </si>
  <si>
    <t>16.07.105</t>
  </si>
  <si>
    <t>Реставрация одной фасетки фотополимером</t>
  </si>
  <si>
    <t>0831
0832</t>
  </si>
  <si>
    <t>16.07.106</t>
  </si>
  <si>
    <t>Восстановление фасетки на металлической ортопедической конструкции фотополимером</t>
  </si>
  <si>
    <t>2.7.Заболевания слизистой оболочки полости рта</t>
  </si>
  <si>
    <t>0833
0834</t>
  </si>
  <si>
    <t>23.07.013</t>
  </si>
  <si>
    <t>2.7.1. Начато</t>
  </si>
  <si>
    <t>0835
0836</t>
  </si>
  <si>
    <t>23.07.014</t>
  </si>
  <si>
    <t>2.7.2.Сеанс лечения</t>
  </si>
  <si>
    <t>0837
0838</t>
  </si>
  <si>
    <t>16.07.107</t>
  </si>
  <si>
    <t>5.42. Подготовка канала под штифт</t>
  </si>
  <si>
    <t>0974
0975</t>
  </si>
  <si>
    <t>16.07.108</t>
  </si>
  <si>
    <t>5.43.Восстановление культи зуба композитом с применением поста</t>
  </si>
  <si>
    <t xml:space="preserve">3. Виды  работ на хирургическом   приеме (без учета анестезии) </t>
  </si>
  <si>
    <t>0976
0977</t>
  </si>
  <si>
    <t>01.07.001</t>
  </si>
  <si>
    <r>
      <t xml:space="preserve">1.1.Сбор анамнеза и жалоб при патологии полости рта (осмотр </t>
    </r>
    <r>
      <rPr>
        <sz val="12"/>
        <color indexed="8"/>
        <rFont val="Times New Roman"/>
        <family val="1"/>
        <charset val="204"/>
      </rPr>
      <t>врача- стоматолога-хирурга,без проведения лечебно-диагностических мероприятий)</t>
    </r>
  </si>
  <si>
    <t>0978
0980</t>
  </si>
  <si>
    <t>01.067.001.001</t>
  </si>
  <si>
    <r>
      <t xml:space="preserve">1.2.  </t>
    </r>
    <r>
      <rPr>
        <sz val="12"/>
        <color indexed="8"/>
        <rFont val="Times New Roman"/>
        <family val="1"/>
        <charset val="204"/>
      </rPr>
      <t>Прием(осмотр,консультация)врача стоматолога хирурга первичный (консультация специалиста,осмотр,сбор анамнеза ,оформление документации, подключение дополнительных лечебных и диагностических процедур , консультативное заключение)</t>
    </r>
  </si>
  <si>
    <t>0981
0982</t>
  </si>
  <si>
    <t>01.067.001.002</t>
  </si>
  <si>
    <r>
      <t xml:space="preserve">1.3.  </t>
    </r>
    <r>
      <rPr>
        <sz val="12"/>
        <color indexed="8"/>
        <rFont val="Times New Roman"/>
        <family val="1"/>
        <charset val="204"/>
      </rPr>
      <t>Прием(осмотр,консультация)врача стоматолога хирурга первичный (обследование стоматологического статуса первичного больного,осмотр, сбор анамнеза,заполнение зубной формулы, определение индексов КПУ, кп, КПУкп, ИГ, ПМА, состояния прикуса, степени активности кариеса)</t>
    </r>
  </si>
  <si>
    <t xml:space="preserve">0984
</t>
  </si>
  <si>
    <t>0985
0986</t>
  </si>
  <si>
    <t>0987
0988</t>
  </si>
  <si>
    <t>01.067.001.003</t>
  </si>
  <si>
    <t>1.6. Помощь при неотложных стоматологических состояниях (включая осмотр)</t>
  </si>
  <si>
    <t>0989
0991</t>
  </si>
  <si>
    <t>01.067.001.004</t>
  </si>
  <si>
    <t>1.7.  Оказание разовой стоматологической помощи на дому(плюсуется в выполненному объему)</t>
  </si>
  <si>
    <t>0992
0993</t>
  </si>
  <si>
    <t>1.8.  Определение парадонтальных индексов</t>
  </si>
  <si>
    <t>0994
0995</t>
  </si>
  <si>
    <t>1.9. Витальное окрашивание кариозного пятна</t>
  </si>
  <si>
    <t>0996
0997</t>
  </si>
  <si>
    <t>1.10. Электрооднометрия</t>
  </si>
  <si>
    <t>0998
0999</t>
  </si>
  <si>
    <t>16.07.001.001</t>
  </si>
  <si>
    <t xml:space="preserve">3.1.Удаление зубов (удаление временного зуба)      </t>
  </si>
  <si>
    <t>1000
0712</t>
  </si>
  <si>
    <t>16.07.001.002</t>
  </si>
  <si>
    <t>3.2.Удаление зубов (удаление постоянного зуба)</t>
  </si>
  <si>
    <t>0713
0718</t>
  </si>
  <si>
    <t>16.07.001.003</t>
  </si>
  <si>
    <t>3.3.Удаление зубов (сложное удаление зуба с разъединением корней)</t>
  </si>
  <si>
    <t>0719
0720</t>
  </si>
  <si>
    <t>16.07.001.004</t>
  </si>
  <si>
    <t xml:space="preserve">3.4.  Сложное удаление зуба с выкраиванием слизистонадкостичного лоскута и резекцией костной пластинки                                                                                                               </t>
  </si>
  <si>
    <t>0721
0722</t>
  </si>
  <si>
    <t>16.07.024</t>
  </si>
  <si>
    <t>3.5. Операция удаления непрорезовавшегося, дистопированного или сверхкомплектного зуба</t>
  </si>
  <si>
    <t>0723
0724</t>
  </si>
  <si>
    <t>16.07.017
16.07.019</t>
  </si>
  <si>
    <t>3.6. Коррекция объема и формы альвеолярного отростка</t>
  </si>
  <si>
    <t>0725
0727</t>
  </si>
  <si>
    <t>16.07.001.005</t>
  </si>
  <si>
    <t>3.7.  Удаление одного зуба с применением трансплантата при заболеваниях пародонта</t>
  </si>
  <si>
    <t>0728
0729</t>
  </si>
  <si>
    <t>15.07.002</t>
  </si>
  <si>
    <t>3.8.  Перевязка раны в полости рта</t>
  </si>
  <si>
    <t>0730
0731</t>
  </si>
  <si>
    <t>16.07.013</t>
  </si>
  <si>
    <t>3.9.Отстроченный кюретаж лунки удаленного зуба (лечение альвеолита с ревизией лунки)</t>
  </si>
  <si>
    <t>0732
0733</t>
  </si>
  <si>
    <t>16.07.111</t>
  </si>
  <si>
    <t>3.10.Остановка кровотечения</t>
  </si>
  <si>
    <t>0734
0735</t>
  </si>
  <si>
    <t>16.07.112</t>
  </si>
  <si>
    <t xml:space="preserve">3.11.Внутриротовой разрез с дренированием раны </t>
  </si>
  <si>
    <t>0736
0738</t>
  </si>
  <si>
    <t>16.07.113</t>
  </si>
  <si>
    <t>3.12.Внеротовой разрез, дренирование</t>
  </si>
  <si>
    <t>0739
0740</t>
  </si>
  <si>
    <t>15.07.003</t>
  </si>
  <si>
    <t>3.13. Перевязка после внеротового  разреза</t>
  </si>
  <si>
    <t>0741
0742</t>
  </si>
  <si>
    <t>16.07.114</t>
  </si>
  <si>
    <t>3.14. Секвестроктомия</t>
  </si>
  <si>
    <t>0743
0744</t>
  </si>
  <si>
    <t>16.07.007.001</t>
  </si>
  <si>
    <t>3.15.Резекция верхушки корня (одного зуба)</t>
  </si>
  <si>
    <t>0745
0746</t>
  </si>
  <si>
    <t>16.07.007.002</t>
  </si>
  <si>
    <t>3.16. Резекция верхушки корня двух и более зубов</t>
  </si>
  <si>
    <t>0747
0749</t>
  </si>
  <si>
    <t>16.07.018</t>
  </si>
  <si>
    <t>3.17.Цистомия или цистэктомия (Цистоктомия)</t>
  </si>
  <si>
    <t>0750
0751</t>
  </si>
  <si>
    <t>16.07.115</t>
  </si>
  <si>
    <t>3.18. Иссечение доброкачественного новообразования мягких тканей полости рта (папиллома, фиброма, эпулис, гипертрофический гингивит)</t>
  </si>
  <si>
    <t>0752
0753</t>
  </si>
  <si>
    <t xml:space="preserve">3.19. Удаление ретенционной кисты –цистоктомия)  </t>
  </si>
  <si>
    <t>0754
0756</t>
  </si>
  <si>
    <t>16.07.117</t>
  </si>
  <si>
    <t>3.20. Удаление ретенционной кисты -цистотомия</t>
  </si>
  <si>
    <t>0757
0758</t>
  </si>
  <si>
    <t>16.07.118</t>
  </si>
  <si>
    <t>3.21. Удаление доброкачественного образования кости (одонтома, остеома и др.)</t>
  </si>
  <si>
    <t>0759
0761</t>
  </si>
  <si>
    <t>16.07.058</t>
  </si>
  <si>
    <t>3.22. Лечение перикоронита (промывание, рассечение и/или иссечение капюшона)</t>
  </si>
  <si>
    <t>0762
0763</t>
  </si>
  <si>
    <t>16.07.120</t>
  </si>
  <si>
    <t>3.23.Коррекция уздечки языка, губы</t>
  </si>
  <si>
    <t>0764
0765</t>
  </si>
  <si>
    <t>16.07.044</t>
  </si>
  <si>
    <t>3.24. Пластика уздечки языка (рассечение уздечки языка)</t>
  </si>
  <si>
    <t>0839
0840</t>
  </si>
  <si>
    <t>16.07.122</t>
  </si>
  <si>
    <t>3.25.Иссечение доброкачественного образования кожи</t>
  </si>
  <si>
    <t>0841
0842</t>
  </si>
  <si>
    <t>15.07.004</t>
  </si>
  <si>
    <t>3.26. Шинирование при переломах челюстей без смешения отломков</t>
  </si>
  <si>
    <t>0843
0844</t>
  </si>
  <si>
    <t>15.07.005</t>
  </si>
  <si>
    <t>3.27. Шинирование при переломах челюстей со смешением отломков</t>
  </si>
  <si>
    <t>0845
0846</t>
  </si>
  <si>
    <t>15.04.002</t>
  </si>
  <si>
    <t>3.28. Наложение иммобилизационной повязки при вывихах (подвывихах) суставов</t>
  </si>
  <si>
    <t>0847
0848</t>
  </si>
  <si>
    <t>03.07.015</t>
  </si>
  <si>
    <t>3.29. Снятие шины с одной челюсти</t>
  </si>
  <si>
    <t>0849
0852</t>
  </si>
  <si>
    <t>15.07.006</t>
  </si>
  <si>
    <t>3.30. ПХО раны без наложения швов</t>
  </si>
  <si>
    <t>0853
0854</t>
  </si>
  <si>
    <t>16.07.123</t>
  </si>
  <si>
    <t>3.31. Наложение одного шва</t>
  </si>
  <si>
    <t>0855
0856</t>
  </si>
  <si>
    <t>16.07.124</t>
  </si>
  <si>
    <t>3.32. Пластика перфорации верхнечелюстной пазухи</t>
  </si>
  <si>
    <t>0857
0858</t>
  </si>
  <si>
    <t>11.07.001</t>
  </si>
  <si>
    <t>3.33.Биопсия слизистых полости рта</t>
  </si>
  <si>
    <t>0859
0860</t>
  </si>
  <si>
    <t>3.34. Биопсия кожи</t>
  </si>
  <si>
    <t>0861
0862</t>
  </si>
  <si>
    <t>11.07.003</t>
  </si>
  <si>
    <t>3.35.Биопсия кости</t>
  </si>
  <si>
    <t>0863
0864</t>
  </si>
  <si>
    <t>11.07.008</t>
  </si>
  <si>
    <t>3.36.Пункция кисты полости рта</t>
  </si>
  <si>
    <t>0865
0866</t>
  </si>
  <si>
    <t>11.07.009</t>
  </si>
  <si>
    <t>3.37.Бужирование протоков слюнных желез</t>
  </si>
  <si>
    <t>0867
0868</t>
  </si>
  <si>
    <t>16.07.126</t>
  </si>
  <si>
    <t>3.38.Удаление камня из протока слюнной железы</t>
  </si>
  <si>
    <t>0869
0870</t>
  </si>
  <si>
    <t>06.07.005</t>
  </si>
  <si>
    <t>3.39. Контрастная рентгенография протоков слюнных желез (сиалография)</t>
  </si>
  <si>
    <t>0871
0872</t>
  </si>
  <si>
    <t>01.065.12</t>
  </si>
  <si>
    <t>3.40. Склерозирующая терапия</t>
  </si>
  <si>
    <t>0873
0874</t>
  </si>
  <si>
    <t>15.07.007</t>
  </si>
  <si>
    <t>3.41. Наложение повязки, компресса с участием врача</t>
  </si>
  <si>
    <t>0875
0876</t>
  </si>
  <si>
    <t>16.07.127</t>
  </si>
  <si>
    <t>3.42.Вправление вывиха нижней челюсти</t>
  </si>
  <si>
    <t>0877
0878</t>
  </si>
  <si>
    <t>16.07.128</t>
  </si>
  <si>
    <t>3.43.Компактостеотомия в области двух зубов</t>
  </si>
  <si>
    <t>16.07.059</t>
  </si>
  <si>
    <t>3.44.Гемисекция зуба</t>
  </si>
  <si>
    <t>16.07.130</t>
  </si>
  <si>
    <t>3.45. Гемисекция, ампутация корня зуба с выкраиванием слизистонадкостичного лоскута</t>
  </si>
  <si>
    <t>16.07.060</t>
  </si>
  <si>
    <t>3.46.Короно-радикулярная сепарация</t>
  </si>
  <si>
    <t>0882
0883</t>
  </si>
  <si>
    <t>16.07.129</t>
  </si>
  <si>
    <t>3.47. Снятие швов</t>
  </si>
  <si>
    <t>0884
0885</t>
  </si>
  <si>
    <t>16.07.132</t>
  </si>
  <si>
    <t>3.48.Ремплантация однокорневого зуба или зачатка зуба</t>
  </si>
  <si>
    <t>0886
0887</t>
  </si>
  <si>
    <t>16.07.133</t>
  </si>
  <si>
    <t>3.49.Ремплантация многокорневого зуба</t>
  </si>
  <si>
    <t>0888
0889</t>
  </si>
  <si>
    <t>16.07.134</t>
  </si>
  <si>
    <t>3.50.Иссечение рубца на коже</t>
  </si>
  <si>
    <t>16.07.135</t>
  </si>
  <si>
    <t>3.51.Пластика слюнного свиша</t>
  </si>
  <si>
    <t>0891
0892</t>
  </si>
  <si>
    <t>01.067.001.005</t>
  </si>
  <si>
    <t>3.52.Лечение заболеваний слюнных желез, височнонижнечелюстного сустава – первое посещение</t>
  </si>
  <si>
    <t>0893
0894</t>
  </si>
  <si>
    <t>01.067.001.006</t>
  </si>
  <si>
    <t>3.53.Лечение заболеваний слюнных желез, височнонижнечелюстного сустава – последующее посещение</t>
  </si>
  <si>
    <t>0895
0896</t>
  </si>
  <si>
    <t>11.07.032</t>
  </si>
  <si>
    <t>3.54.Введение лекарственных веществ в височно-нижнечелюстной сустав</t>
  </si>
  <si>
    <t>16.07.054</t>
  </si>
  <si>
    <t>3.55.Операция имплантации (введение одного имплантанта)</t>
  </si>
  <si>
    <t>0898
0899</t>
  </si>
  <si>
    <t>16.07.137</t>
  </si>
  <si>
    <t>3.56.Удаление имплантанта – простое</t>
  </si>
  <si>
    <t>Синуслифтинг (мягкий)</t>
  </si>
  <si>
    <t>Синуслифтинг (открытый)</t>
  </si>
  <si>
    <t>16.07.041</t>
  </si>
  <si>
    <t>Костная пластика челюстно-лицевой области с применением биодеградируемых материалов (1 сегмент)</t>
  </si>
  <si>
    <t>ФИЗИОПРОЦЕДУРЫ (по желанию пациента)</t>
  </si>
  <si>
    <t>0900
0901</t>
  </si>
  <si>
    <t>17.07.001.001</t>
  </si>
  <si>
    <r>
      <t>Электрофорез лекарственных средств при патологии полости рта  и зубов</t>
    </r>
    <r>
      <rPr>
        <sz val="12"/>
        <color indexed="8"/>
        <rFont val="Times New Roman"/>
        <family val="1"/>
        <charset val="204"/>
      </rPr>
      <t xml:space="preserve"> наружный</t>
    </r>
  </si>
  <si>
    <t>0902
0903</t>
  </si>
  <si>
    <t>17.07.001.002</t>
  </si>
  <si>
    <r>
      <t>Электрофорез лекарственных средств при патологии полости рта  и зубов</t>
    </r>
    <r>
      <rPr>
        <sz val="12"/>
        <color indexed="8"/>
        <rFont val="Times New Roman"/>
        <family val="1"/>
        <charset val="204"/>
      </rPr>
      <t xml:space="preserve"> внутренний</t>
    </r>
  </si>
  <si>
    <t>0904
0905</t>
  </si>
  <si>
    <t>17.07.007</t>
  </si>
  <si>
    <t>Дарсонвализация при патологии полости рта</t>
  </si>
  <si>
    <t>0906
0907</t>
  </si>
  <si>
    <t xml:space="preserve">Ультразвуковая  терапия </t>
  </si>
  <si>
    <t>0908
0909</t>
  </si>
  <si>
    <t>23.07.015</t>
  </si>
  <si>
    <t>УВЧ-терапия</t>
  </si>
  <si>
    <t>0910
0911</t>
  </si>
  <si>
    <t>Флюктуоризация (снятие боли на аппарате АСБ-2)</t>
  </si>
  <si>
    <t>0912
0913</t>
  </si>
  <si>
    <t>23.07.016</t>
  </si>
  <si>
    <t>СМТ – терапия</t>
  </si>
  <si>
    <t>0914
0915</t>
  </si>
  <si>
    <t>06.07.003</t>
  </si>
  <si>
    <t>Прицельная внутриротовая контактная рентгенография</t>
  </si>
  <si>
    <t>1  сн.</t>
  </si>
  <si>
    <t>06.07.007.001</t>
  </si>
  <si>
    <t>Панорамная рентгенография верхней  и нижней челюсти</t>
  </si>
  <si>
    <t>1 сн.</t>
  </si>
  <si>
    <t>0916
0917</t>
  </si>
  <si>
    <t>06.07.007.002</t>
  </si>
  <si>
    <t>Прицельная внутриротовая контактная рентгенография (по направлению врача поликлиники  пациентам, получающим платную стоматологическую помощь)</t>
  </si>
  <si>
    <t>17.07.005</t>
  </si>
  <si>
    <t>Магнитотерапия при патологии полости рта и зубов (на 1 точку)</t>
  </si>
  <si>
    <t xml:space="preserve">Рентгенография  черепа в 1 проекции  </t>
  </si>
  <si>
    <t xml:space="preserve">Рентгенография черепа в 2-х проекциях </t>
  </si>
  <si>
    <t xml:space="preserve">Рентгенография придаточных пазух носа в 1 проекции </t>
  </si>
  <si>
    <t xml:space="preserve">Рентгенография основания черепа (турецкое седло) в 1 проекции </t>
  </si>
  <si>
    <t xml:space="preserve">Рентгенография  костей лицевого скелета (кости носа) в 1 проекции </t>
  </si>
  <si>
    <t xml:space="preserve">Рентгенография носоглотки </t>
  </si>
  <si>
    <t xml:space="preserve">Рентгенография шейного отдела позвоночника в 2-х проекциях </t>
  </si>
  <si>
    <t xml:space="preserve">Рентгенография шейного отдела позвоночника   в 3-х проекциях </t>
  </si>
  <si>
    <t xml:space="preserve">Рентгенография грудного отдела позвоночника в 2-х проекциях </t>
  </si>
  <si>
    <t xml:space="preserve">Рентгенография грудного отдела позвоночника в 3-х проекциях </t>
  </si>
  <si>
    <t>Рентгенография поясничного отдела позвоночника в 2-х проекциях</t>
  </si>
  <si>
    <t xml:space="preserve">Рентгенография крестца и копчика в 2-х проекциях </t>
  </si>
  <si>
    <t xml:space="preserve">Рентгенография ключицы в 1 проекции </t>
  </si>
  <si>
    <t xml:space="preserve">Рентгенография плечевого сустава в 1 проекции </t>
  </si>
  <si>
    <t>Рентгенография плечевого сустава в 2-х проекциях</t>
  </si>
  <si>
    <t xml:space="preserve">Рентгенография локтевого сустава в 2-х проекциях </t>
  </si>
  <si>
    <t>Рентгенография лучезапястного сустава в 2-х проекциях</t>
  </si>
  <si>
    <t xml:space="preserve">Рентгенография обеих кистей руки в 1 проекции </t>
  </si>
  <si>
    <t xml:space="preserve">Рентгенография кисти руки в 2-х проекциях </t>
  </si>
  <si>
    <t>Рентгенография  пальцев руки  в 2-х проекциях</t>
  </si>
  <si>
    <t xml:space="preserve">Рентгенография  бедренной кости в 2-х проекциях </t>
  </si>
  <si>
    <t>Рентгенография бедренного сустава 1 проекции</t>
  </si>
  <si>
    <t xml:space="preserve">Рентгенография бедренного сустава в 2-х проекциях </t>
  </si>
  <si>
    <t xml:space="preserve">Рентгенография бедренных суставов в 1 проекции </t>
  </si>
  <si>
    <t>Рентгенография коленного сустава в 2-х проекциях</t>
  </si>
  <si>
    <t xml:space="preserve">Рентгенография голеностопного сустава в 2-х проекциях </t>
  </si>
  <si>
    <t xml:space="preserve">Рентгенография большеберцовой и малоберцовой кости  (кости голени) в 2-х проекциях </t>
  </si>
  <si>
    <t xml:space="preserve">Рентгенография стоп в 1 проекции  </t>
  </si>
  <si>
    <t xml:space="preserve">Рентгенография стопы в 2-х проекциях </t>
  </si>
  <si>
    <t>Рентгенография  пальцев стопы в 2-х проекциях</t>
  </si>
  <si>
    <t xml:space="preserve">Рентгенография пяточной кости в 1 проекции  </t>
  </si>
  <si>
    <t>Рентгенография пяточной кости в 2-х проекциях</t>
  </si>
  <si>
    <t xml:space="preserve">Рентгенография  легких в 1 проекции  </t>
  </si>
  <si>
    <t xml:space="preserve">Рентгенография  легких в 2-х проекциях </t>
  </si>
  <si>
    <t xml:space="preserve">Рентгенография грудины в 1 проекции  </t>
  </si>
  <si>
    <t>Обзорный снимок брюшной полости и органов малого таза</t>
  </si>
  <si>
    <t xml:space="preserve">в 1 проекции  </t>
  </si>
  <si>
    <t xml:space="preserve">Обзорная урография  в 1 проекции  </t>
  </si>
  <si>
    <t>Комплексное исследование (рентгеноскопия  пищевода, желудка и 12- перстной кишки 5 снимков)</t>
  </si>
  <si>
    <t xml:space="preserve">Ирригоскопия 7 снимков </t>
  </si>
  <si>
    <t>1800.00</t>
  </si>
  <si>
    <t>06.09.006</t>
  </si>
  <si>
    <t>Флюорография легких в 1 проекции</t>
  </si>
  <si>
    <t>Флюорография легких в 2-х проекциях</t>
  </si>
  <si>
    <t>06.20.004</t>
  </si>
  <si>
    <t>Маммография 1 молочной железы</t>
  </si>
  <si>
    <t>Маммография обеих молочных желез</t>
  </si>
  <si>
    <t>Распечатка рентгенологического и маммологического исследования на термографической пленке</t>
  </si>
  <si>
    <t>Комплексное ультразвуковое  исследование внутренних органов  (печени, желчного пузыря)</t>
  </si>
  <si>
    <t>Электроэнцефалография (детям грудного возраста во время сна)</t>
  </si>
  <si>
    <t>№ п/п</t>
  </si>
  <si>
    <t>Код оплаты               случай/сверхкороткий случай</t>
  </si>
  <si>
    <t>План на 2016 год</t>
  </si>
  <si>
    <t>факт</t>
  </si>
  <si>
    <t>Сумма плана на 2016 год</t>
  </si>
  <si>
    <t xml:space="preserve">Сумма факт </t>
  </si>
  <si>
    <t>ЗП с начислениями %</t>
  </si>
  <si>
    <t>Медикаменты и расх.материалы %</t>
  </si>
  <si>
    <t>Расходы на питантие %</t>
  </si>
  <si>
    <t>Прочие расходы %</t>
  </si>
  <si>
    <t>ЗП с начислениями  руб</t>
  </si>
  <si>
    <t>Медикаменты и расх.материалы  руб</t>
  </si>
  <si>
    <t>Расходы на питание  руб</t>
  </si>
  <si>
    <t>Прочие расходы  руб</t>
  </si>
  <si>
    <t>Кол-во случаев</t>
  </si>
  <si>
    <t>Сумма</t>
  </si>
  <si>
    <t>Код КСГ</t>
  </si>
  <si>
    <t>Наименование КСГ</t>
  </si>
  <si>
    <t>Основной профиль оказания медицинской помощи</t>
  </si>
  <si>
    <t>Коэффициент относительной затратоемкости</t>
  </si>
  <si>
    <t>Коэффициент оплаты сверхкоротких случаев лечения</t>
  </si>
  <si>
    <t xml:space="preserve">Тариф </t>
  </si>
  <si>
    <t>Коэфф-т уровня мед пом</t>
  </si>
  <si>
    <t>Упрвленческий коэфф-т</t>
  </si>
  <si>
    <t>Коэфф сложности курации дети до 1 года(кроме КСГ отн.к неонатологии)</t>
  </si>
  <si>
    <t>Коэфф сложности курации совм.нахожд.</t>
  </si>
  <si>
    <t>расчет.стоимость случая с уч.слож.кур.  Руб.</t>
  </si>
  <si>
    <t>расчет.тоимость сверхкороткого случая лечения  руб.</t>
  </si>
  <si>
    <t>Стоимость случая     руб.</t>
  </si>
  <si>
    <t>Стоимость сверхкороткого случая лечения  руб.</t>
  </si>
  <si>
    <t>Стоимость случая с уч.слож.кур.</t>
  </si>
  <si>
    <t>оплата прерванных случаев лечения 3 и менее дня лечения</t>
  </si>
  <si>
    <t>оплаты прерванных ких случаев лечения более 3 дней</t>
  </si>
  <si>
    <t>Осложнения, связанные с беременностью</t>
  </si>
  <si>
    <t>Акушерство и гинекология</t>
  </si>
  <si>
    <t>Беременность, закончившаяся абортивным исходом</t>
  </si>
  <si>
    <t>Кесарево сечение</t>
  </si>
  <si>
    <t>Осложнения послеродового периода</t>
  </si>
  <si>
    <t>30% или 50%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</si>
  <si>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</si>
  <si>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</si>
  <si>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</si>
  <si>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</si>
  <si>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2185
2186
439</t>
  </si>
  <si>
    <t>Другие болезни, врожденные аномалии, повреждения женских половых органов</t>
  </si>
  <si>
    <t>2185  /   2186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</si>
  <si>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</si>
  <si>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</si>
  <si>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</si>
  <si>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90% или 100%</t>
  </si>
  <si>
    <t>Операции на женских половых органах (уровень 4)</t>
  </si>
  <si>
    <t>2094
2095
440</t>
  </si>
  <si>
    <t>Нарушения с вовлечением иммунного механизма</t>
  </si>
  <si>
    <t>Аллергология и иммунология</t>
  </si>
  <si>
    <t>2094  /   2095</t>
  </si>
  <si>
    <t>Ангионевротический отек, анафилактический шок</t>
  </si>
  <si>
    <r>
      <t xml:space="preserve">2096
</t>
    </r>
    <r>
      <rPr>
        <b/>
        <sz val="14"/>
        <color indexed="9"/>
        <rFont val="Arial"/>
        <family val="2"/>
        <charset val="204"/>
      </rPr>
      <t>2097</t>
    </r>
  </si>
  <si>
    <t>Язва желудка и двенадцатиперстной кишки</t>
  </si>
  <si>
    <t>Гастроэнтерология</t>
  </si>
  <si>
    <t>2096 /  2097</t>
  </si>
  <si>
    <r>
      <t xml:space="preserve">2098
</t>
    </r>
    <r>
      <rPr>
        <b/>
        <sz val="14"/>
        <color indexed="9"/>
        <rFont val="Arial"/>
        <family val="2"/>
        <charset val="204"/>
      </rPr>
      <t>2099</t>
    </r>
  </si>
  <si>
    <t>Воспалительные заболевания кишечника</t>
  </si>
  <si>
    <t>2098 / 2099</t>
  </si>
  <si>
    <r>
      <t xml:space="preserve">2100
</t>
    </r>
    <r>
      <rPr>
        <b/>
        <sz val="14"/>
        <color indexed="9"/>
        <rFont val="Arial"/>
        <family val="2"/>
        <charset val="204"/>
      </rPr>
      <t>2101</t>
    </r>
  </si>
  <si>
    <t>Болезни печени, невирусные (уровень 1)</t>
  </si>
  <si>
    <t>2100 / 2101</t>
  </si>
  <si>
    <r>
      <t xml:space="preserve">2102
</t>
    </r>
    <r>
      <rPr>
        <b/>
        <sz val="14"/>
        <color indexed="9"/>
        <rFont val="Arial"/>
        <family val="2"/>
        <charset val="204"/>
      </rPr>
      <t>2103</t>
    </r>
  </si>
  <si>
    <t>Болезни печени, невирусные (уровень 2)</t>
  </si>
  <si>
    <t>2102 / 2103</t>
  </si>
  <si>
    <r>
      <t xml:space="preserve">2104 
</t>
    </r>
    <r>
      <rPr>
        <b/>
        <sz val="14"/>
        <color indexed="9"/>
        <rFont val="Arial"/>
        <family val="2"/>
        <charset val="204"/>
      </rPr>
      <t>2105</t>
    </r>
  </si>
  <si>
    <t>Болезни поджелудочной железы</t>
  </si>
  <si>
    <t>2104 / 2105</t>
  </si>
  <si>
    <t>Панкреатит с синдромом органной дисфункции</t>
  </si>
  <si>
    <r>
      <t xml:space="preserve">2106
</t>
    </r>
    <r>
      <rPr>
        <b/>
        <sz val="14"/>
        <color indexed="9"/>
        <rFont val="Arial"/>
        <family val="2"/>
        <charset val="204"/>
      </rPr>
      <t>2107</t>
    </r>
  </si>
  <si>
    <t>Анемии (уровень 1)</t>
  </si>
  <si>
    <t>Гематология</t>
  </si>
  <si>
    <t>2106 / 2107</t>
  </si>
  <si>
    <t>Анемии, уровень 1</t>
  </si>
  <si>
    <t>2108 
2109
441</t>
  </si>
  <si>
    <t>Анемии (уровень 2)</t>
  </si>
  <si>
    <t>2108 / 2109</t>
  </si>
  <si>
    <t>Анемии, уровень 2</t>
  </si>
  <si>
    <t>Нарушения свертываемости крови</t>
  </si>
  <si>
    <t>Другие болезни крови и кроветворных органов (уровень 1)</t>
  </si>
  <si>
    <t>Другие болезни крови и кроветворных органов</t>
  </si>
  <si>
    <t>Другие болезни крови и кроветворных органов (уровень 2)</t>
  </si>
  <si>
    <t>Редкие и тяжелые дерматозы</t>
  </si>
  <si>
    <t>Дерматология</t>
  </si>
  <si>
    <t>2110
2111
442</t>
  </si>
  <si>
    <t>Среднетяжелые дерматозы</t>
  </si>
  <si>
    <t>2110 / 2111</t>
  </si>
  <si>
    <t>2112
2113
443</t>
  </si>
  <si>
    <t>Легкие дерматозы</t>
  </si>
  <si>
    <t>2112 / 2113</t>
  </si>
  <si>
    <t>Врожденные аномалии сердечно-сосудистой системы, дети</t>
  </si>
  <si>
    <t>Детская кардиология</t>
  </si>
  <si>
    <t>Лекарственная терапия при остром лейкозе, дети</t>
  </si>
  <si>
    <t>Детская онкология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</si>
  <si>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</si>
  <si>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</si>
  <si>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</si>
  <si>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Детская урология-андрология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</si>
  <si>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</si>
  <si>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</si>
  <si>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</si>
  <si>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</si>
  <si>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</si>
  <si>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</si>
  <si>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</si>
  <si>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</si>
  <si>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</si>
  <si>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</si>
  <si>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</si>
  <si>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</si>
  <si>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</si>
  <si>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</si>
  <si>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</t>
  </si>
  <si>
    <t>Детская хирургия, уровень 1</t>
  </si>
  <si>
    <t>Детская хирургия (уровень 2)</t>
  </si>
  <si>
    <t>Детская хирургия, уровень 2</t>
  </si>
  <si>
    <t>Аппендэктомия, дети (уровень 1)</t>
  </si>
  <si>
    <t>Аппендэктомия, уровень 1, дети</t>
  </si>
  <si>
    <t>Аппендэктомия, дети (уровень 2)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</si>
  <si>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</si>
  <si>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</si>
  <si>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</si>
  <si>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</si>
  <si>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</si>
  <si>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Детская эндокринология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</si>
  <si>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</si>
  <si>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</si>
  <si>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дети, уровень 1</t>
  </si>
  <si>
    <t>Другие болезни эндокринной системы, дети (уровень 2)</t>
  </si>
  <si>
    <t>Другие болезни эндокринной системы, дети, уровень 2</t>
  </si>
  <si>
    <t>2114
2115
444</t>
  </si>
  <si>
    <t>Кишечные инфекции, взрослые</t>
  </si>
  <si>
    <t>Инфекционные болезни</t>
  </si>
  <si>
    <t>2114 / 2115</t>
  </si>
  <si>
    <t>2116
2117
445</t>
  </si>
  <si>
    <t>Кишечные инфекции, дети</t>
  </si>
  <si>
    <t>2116 / 2117</t>
  </si>
  <si>
    <t>Вирусный гепатит острый</t>
  </si>
  <si>
    <t>2118
2119
446</t>
  </si>
  <si>
    <t>Вирусный гепатит хронический</t>
  </si>
  <si>
    <t>2118 / 2119</t>
  </si>
  <si>
    <t>Сепсис, взрослые</t>
  </si>
  <si>
    <t>Сепсис, дети</t>
  </si>
  <si>
    <t>Сепсис с синдромом органной дисфункции</t>
  </si>
  <si>
    <t>2120
2121
447</t>
  </si>
  <si>
    <t>Другие инфекционные и паразитарные болезни, взрослые</t>
  </si>
  <si>
    <t>2120 / 2121</t>
  </si>
  <si>
    <t>2122
2123
448</t>
  </si>
  <si>
    <t>Другие инфекционные и паразитарные болезни, дети</t>
  </si>
  <si>
    <t>2122 / 2123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</si>
  <si>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</si>
  <si>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</si>
  <si>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</si>
  <si>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</si>
  <si>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</si>
  <si>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Кардиология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</si>
  <si>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</si>
  <si>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 (уровень 2)</t>
  </si>
  <si>
    <t>Нестабильная стенокардия, инфаркт миокарда, легочная эмболия, уровень 2</t>
  </si>
  <si>
    <t xml:space="preserve"> Инфаркт миокарда, легочная эмболия, лечение с применением тромболитической терапии </t>
  </si>
  <si>
    <t>Нестабильная стенокардия, инфаркт миокарда, легочная эмболия, уровень 3</t>
  </si>
  <si>
    <t>Нарушения ритма и проводимости (уровень 1)</t>
  </si>
  <si>
    <t>Нарушения ритма и проводимости, уровень 1</t>
  </si>
  <si>
    <t>Нарушения ритма и проводимости (уровень 2)</t>
  </si>
  <si>
    <t>Нарушения ритма и проводимости, уровень 2</t>
  </si>
  <si>
    <t>Эндокардит, миокардит, перикардит, кардиомиопатии (уровень 1)</t>
  </si>
  <si>
    <t>Эндокардит, миокардит, перикардит, кардиомиопатии, уровень 1</t>
  </si>
  <si>
    <t>Эндокардит, миокардит, перикардит, кардиомиопатии (уровень 2)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</si>
  <si>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</si>
  <si>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</si>
  <si>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Колопроктология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</si>
  <si>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</si>
  <si>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</si>
  <si>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</si>
  <si>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Неврология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</si>
  <si>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</si>
  <si>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</si>
  <si>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</si>
  <si>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</si>
  <si>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судороги,  уровень 1</t>
  </si>
  <si>
    <t>Эпилепсия, судороги (уровень 2)</t>
  </si>
  <si>
    <t>Эпилепсия, судороги,  уровень 2</t>
  </si>
  <si>
    <t>Расстройства периферической нервной системы</t>
  </si>
  <si>
    <r>
      <t xml:space="preserve">2124
</t>
    </r>
    <r>
      <rPr>
        <b/>
        <sz val="14"/>
        <color indexed="9"/>
        <rFont val="Arial"/>
        <family val="2"/>
        <charset val="204"/>
      </rPr>
      <t>2125</t>
    </r>
    <r>
      <rPr>
        <b/>
        <sz val="14"/>
        <color indexed="8"/>
        <rFont val="Arial"/>
        <family val="2"/>
        <charset val="204"/>
      </rPr>
      <t xml:space="preserve">
</t>
    </r>
  </si>
  <si>
    <t>Неврологические заболевания, лечение с применением ботулотоксина</t>
  </si>
  <si>
    <t>2124 / 2125</t>
  </si>
  <si>
    <t>Другие нарушения нервной системы (уровень 1)</t>
  </si>
  <si>
    <t>Комплексное лечение заболеваний нервной системы с применением препаратов иммуноглобулина</t>
  </si>
  <si>
    <t>2126
2127
449</t>
  </si>
  <si>
    <t>Другие нарушения нервной системы (уровень 2)</t>
  </si>
  <si>
    <t>2126 / 2127</t>
  </si>
  <si>
    <t>Транзиторные ишемические приступы, сосудистые мозговые синдромы</t>
  </si>
  <si>
    <t>2128
2129
450</t>
  </si>
  <si>
    <t>Кровоизлияние в мозг</t>
  </si>
  <si>
    <t>2128 / 2129</t>
  </si>
  <si>
    <t>Инфаркт мозга (уровень 1)</t>
  </si>
  <si>
    <t>Инфаркт мозга, уровень 1</t>
  </si>
  <si>
    <t>Инфаркт мозга (уровень 2)</t>
  </si>
  <si>
    <t>Инфаркт мозга,  уровень 2</t>
  </si>
  <si>
    <t>Инфаркт мозга (уровень 3)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</si>
  <si>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</si>
  <si>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</si>
  <si>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</si>
  <si>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Нейрохирургия</t>
  </si>
  <si>
    <t>Паралитические синдромы, травма спинного мозга (уровень 2)</t>
  </si>
  <si>
    <t>2130
2131
451</t>
  </si>
  <si>
    <t>Дорсопатии, спондилопатии, остеопатии</t>
  </si>
  <si>
    <t>2130 / 2131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</si>
  <si>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</si>
  <si>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</si>
  <si>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</si>
  <si>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</si>
  <si>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</si>
  <si>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</si>
  <si>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</si>
  <si>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</si>
  <si>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</si>
  <si>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</si>
  <si>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Неонатология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</si>
  <si>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</si>
  <si>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</si>
  <si>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2180
2181
452</t>
  </si>
  <si>
    <t>Геморрагические и гемолитические нарушения у новорожденных</t>
  </si>
  <si>
    <t>2180 / 2181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</si>
  <si>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</si>
  <si>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</si>
  <si>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</si>
  <si>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</si>
  <si>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Нефрология (без  диализа)</t>
  </si>
  <si>
    <t>Формирование, имплантация, реконструкция, удаление, смена доступа для диализа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</si>
  <si>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</si>
  <si>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</si>
  <si>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</si>
  <si>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Онкология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</si>
  <si>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</si>
  <si>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</si>
  <si>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</si>
  <si>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</si>
  <si>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</si>
  <si>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</si>
  <si>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</si>
  <si>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</si>
  <si>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</si>
  <si>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</si>
  <si>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</si>
  <si>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</si>
  <si>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Тиреоидэктомия при злокачественном новообразовании щитовидной железы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</si>
  <si>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</si>
  <si>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</si>
  <si>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уровень 1; другие операции при злокачественном новообразовании молочной железы</t>
  </si>
  <si>
    <t>Мастэктомия, другие операции при злокачественном новообразовании молочной железы (уровень 2)</t>
  </si>
  <si>
    <t>Мастэктомия, уровень 2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</si>
  <si>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</si>
  <si>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</si>
  <si>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</si>
  <si>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</si>
  <si>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</si>
  <si>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</si>
  <si>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</si>
  <si>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</si>
  <si>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</si>
  <si>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</si>
  <si>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</si>
  <si>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</si>
  <si>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</si>
  <si>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</si>
  <si>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</si>
  <si>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</si>
  <si>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</si>
  <si>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</si>
  <si>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</si>
  <si>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</si>
  <si>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</si>
  <si>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</si>
  <si>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</si>
  <si>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</si>
  <si>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</si>
  <si>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</si>
  <si>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</si>
  <si>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</si>
  <si>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</si>
  <si>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</si>
  <si>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</si>
  <si>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</si>
  <si>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</si>
  <si>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</si>
  <si>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Лучевая терапия (уровень 1)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</si>
  <si>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</si>
  <si>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</si>
  <si>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</si>
  <si>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</si>
  <si>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Оториноларингология</t>
  </si>
  <si>
    <t>2132
2133
453</t>
  </si>
  <si>
    <t>Средний отит, мастоидит, нарушения вестибулярной функции</t>
  </si>
  <si>
    <t>2132 / 2133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</si>
  <si>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</si>
  <si>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</si>
  <si>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</si>
  <si>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</si>
  <si>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</si>
  <si>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</si>
  <si>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</si>
  <si>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</si>
  <si>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</si>
  <si>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</si>
  <si>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</si>
  <si>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Операции на органе слуха, придаточных пазухах носа  и верхних дыхательных путях (уровень 5)</t>
  </si>
  <si>
    <t>Замена речевого процессора</t>
  </si>
  <si>
    <t>Ремонт и замена речевого процессора</t>
  </si>
  <si>
    <t>Операции на органе зрения (уровень 1)</t>
  </si>
  <si>
    <t>Офтальмология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</si>
  <si>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</si>
  <si>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</si>
  <si>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</si>
  <si>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</si>
  <si>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</si>
  <si>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2134
2135
454</t>
  </si>
  <si>
    <t>Болезни глаза</t>
  </si>
  <si>
    <t>2134 / 2135</t>
  </si>
  <si>
    <t>Травмы глаза</t>
  </si>
  <si>
    <t>2136
2137
455</t>
  </si>
  <si>
    <t>Нарушения всасывания, дети</t>
  </si>
  <si>
    <t>Педиатрия</t>
  </si>
  <si>
    <t>2136 / 2137</t>
  </si>
  <si>
    <t>2138
2139
456</t>
  </si>
  <si>
    <t>Другие болезни органов пищеварения, дети</t>
  </si>
  <si>
    <t>2138 / 2139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</si>
  <si>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</si>
  <si>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</si>
  <si>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</si>
  <si>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Пульмонология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</si>
  <si>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</si>
  <si>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</si>
  <si>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</si>
  <si>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</si>
  <si>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2140
2141
457</t>
  </si>
  <si>
    <t>Астма, взрослые</t>
  </si>
  <si>
    <t>2140 / 2141</t>
  </si>
  <si>
    <t>Астма, дети</t>
  </si>
  <si>
    <t>Системные поражения соединительной ткани</t>
  </si>
  <si>
    <t>Ревматология</t>
  </si>
  <si>
    <t>2142
2143
458</t>
  </si>
  <si>
    <t>Артропатии и спондилопатии</t>
  </si>
  <si>
    <t>2142 / 2143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</si>
  <si>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</si>
  <si>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</si>
  <si>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</si>
  <si>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Сердечно-сосудистая хирургия</t>
  </si>
  <si>
    <t>Другие болезни, врожденные аномалии вен</t>
  </si>
  <si>
    <t>Болезни артерий, артериол и капилляров</t>
  </si>
  <si>
    <r>
      <t xml:space="preserve">2144
</t>
    </r>
    <r>
      <rPr>
        <b/>
        <sz val="14"/>
        <color indexed="9"/>
        <rFont val="Arial"/>
        <family val="2"/>
        <charset val="204"/>
      </rPr>
      <t>2145</t>
    </r>
    <r>
      <rPr>
        <b/>
        <sz val="14"/>
        <color indexed="8"/>
        <rFont val="Arial"/>
        <family val="2"/>
        <charset val="204"/>
      </rPr>
      <t xml:space="preserve">
</t>
    </r>
  </si>
  <si>
    <t>Диагностическое обследование сердечно-сосудистой системы</t>
  </si>
  <si>
    <t>2144 / 2145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</si>
  <si>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</si>
  <si>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</si>
  <si>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</si>
  <si>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</si>
  <si>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</si>
  <si>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</si>
  <si>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</si>
  <si>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</si>
  <si>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r>
      <t>2146</t>
    </r>
    <r>
      <rPr>
        <b/>
        <sz val="14"/>
        <color indexed="22"/>
        <rFont val="Arial"/>
        <family val="2"/>
        <charset val="204"/>
      </rPr>
      <t xml:space="preserve">
</t>
    </r>
    <r>
      <rPr>
        <b/>
        <sz val="14"/>
        <color indexed="9"/>
        <rFont val="Arial"/>
        <family val="2"/>
        <charset val="204"/>
      </rPr>
      <t>2147</t>
    </r>
  </si>
  <si>
    <t>Болезни полости рта, слюнных желез и челюстей, врожденные аномалии лица и шеи, дети</t>
  </si>
  <si>
    <t>Стоматология детская</t>
  </si>
  <si>
    <t>2146  / 2147</t>
  </si>
  <si>
    <r>
      <t xml:space="preserve">2148
</t>
    </r>
    <r>
      <rPr>
        <b/>
        <sz val="14"/>
        <color indexed="9"/>
        <rFont val="Arial"/>
        <family val="2"/>
        <charset val="204"/>
      </rPr>
      <t>2149</t>
    </r>
  </si>
  <si>
    <t>Болезни пищевода, гастрит, дуоденит, другие болезни желудка и двенадцатиперстной кишки</t>
  </si>
  <si>
    <t>Терапия</t>
  </si>
  <si>
    <t>2148 / 2149</t>
  </si>
  <si>
    <t>Новообразования доброкачественные, in situ, неопределенного и неуточненного характера органов пищеварения</t>
  </si>
  <si>
    <r>
      <t xml:space="preserve">2150
</t>
    </r>
    <r>
      <rPr>
        <b/>
        <sz val="14"/>
        <color indexed="9"/>
        <rFont val="Arial"/>
        <family val="2"/>
        <charset val="204"/>
      </rPr>
      <t>2151</t>
    </r>
  </si>
  <si>
    <t>Болезни желчного пузыря</t>
  </si>
  <si>
    <t>2150 / 2151</t>
  </si>
  <si>
    <r>
      <t xml:space="preserve">2152
</t>
    </r>
    <r>
      <rPr>
        <b/>
        <sz val="14"/>
        <color indexed="9"/>
        <rFont val="Arial"/>
        <family val="2"/>
        <charset val="204"/>
      </rPr>
      <t>2153</t>
    </r>
  </si>
  <si>
    <t>Другие болезни органов пищеварения, взрослые</t>
  </si>
  <si>
    <t>2152 / 2153</t>
  </si>
  <si>
    <r>
      <t xml:space="preserve">2154
</t>
    </r>
    <r>
      <rPr>
        <b/>
        <sz val="14"/>
        <color indexed="9"/>
        <rFont val="Arial"/>
        <family val="2"/>
        <charset val="204"/>
      </rPr>
      <t>2155</t>
    </r>
  </si>
  <si>
    <t>Гипертоническая болезнь в стадии обострения</t>
  </si>
  <si>
    <t>2154/ 2155</t>
  </si>
  <si>
    <t>Стенокардия (кроме нестабильной), хроническая ишемическая болезнь сердца (уровень 1)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</si>
  <si>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</si>
  <si>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 (уровень 2)</t>
  </si>
  <si>
    <t>Стенокардия (кроме нестабильной), хроническая ишемическая болезнь сердца, уровень 2</t>
  </si>
  <si>
    <t>Другие болезни сердца (уровень 1)</t>
  </si>
  <si>
    <t>Другие болезни сердца, уровень 1</t>
  </si>
  <si>
    <t>Другие болезни сердца (уровень 2)</t>
  </si>
  <si>
    <t>Другие болезни сердца, уровень 2</t>
  </si>
  <si>
    <r>
      <t xml:space="preserve">2156
</t>
    </r>
    <r>
      <rPr>
        <b/>
        <sz val="14"/>
        <color indexed="9"/>
        <rFont val="Arial"/>
        <family val="2"/>
        <charset val="204"/>
      </rPr>
      <t>2157</t>
    </r>
  </si>
  <si>
    <t>Бронхит необструктивный, симптомы и признаки, относящиеся к органам дыхания</t>
  </si>
  <si>
    <t>2156 / 2157</t>
  </si>
  <si>
    <r>
      <t xml:space="preserve">2158
</t>
    </r>
    <r>
      <rPr>
        <b/>
        <sz val="14"/>
        <color indexed="9"/>
        <rFont val="Arial"/>
        <family val="2"/>
        <charset val="204"/>
      </rPr>
      <t>2159</t>
    </r>
  </si>
  <si>
    <t>ХОБЛ, эмфизема, бронхоэктатическая болезнь</t>
  </si>
  <si>
    <t>2158 / 2159</t>
  </si>
  <si>
    <t>Отравления и другие воздействия внешних причин</t>
  </si>
  <si>
    <t>Отравления и другие воздействия внешних причин (уровень 1)</t>
  </si>
  <si>
    <t>Отравления и другие воздействия внешних причин с синдромом органной дисфункции</t>
  </si>
  <si>
    <t>Отравления и другие воздействия внешних причин (уровень 2)</t>
  </si>
  <si>
    <r>
      <t xml:space="preserve">2160
</t>
    </r>
    <r>
      <rPr>
        <b/>
        <sz val="14"/>
        <color indexed="22"/>
        <rFont val="Arial"/>
        <family val="2"/>
        <charset val="204"/>
      </rPr>
      <t>2161</t>
    </r>
  </si>
  <si>
    <t>2160 / 2161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</si>
  <si>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</si>
  <si>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</si>
  <si>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 подтверждением диагноза злокачественного новообразования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</si>
  <si>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</si>
  <si>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</si>
  <si>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Торакальная хирургия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</si>
  <si>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</si>
  <si>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</si>
  <si>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</si>
  <si>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</si>
  <si>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r>
      <t xml:space="preserve">2162
</t>
    </r>
    <r>
      <rPr>
        <b/>
        <sz val="14"/>
        <color indexed="9"/>
        <rFont val="Arial"/>
        <family val="2"/>
        <charset val="204"/>
      </rPr>
      <t>2163</t>
    </r>
  </si>
  <si>
    <t>Приобретенные и врожденные костно-мышечные деформации</t>
  </si>
  <si>
    <t>Травматология и ортопедия</t>
  </si>
  <si>
    <t>2162 / 2163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</si>
  <si>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</si>
  <si>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</si>
  <si>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</si>
  <si>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</si>
  <si>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</si>
  <si>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</si>
  <si>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</si>
  <si>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</si>
  <si>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</si>
  <si>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</si>
  <si>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</si>
  <si>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</si>
  <si>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Урология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</si>
  <si>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</si>
  <si>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</si>
  <si>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</si>
  <si>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</si>
  <si>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</si>
  <si>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</si>
  <si>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</si>
  <si>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</si>
  <si>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</si>
  <si>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</si>
  <si>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</si>
  <si>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</si>
  <si>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</si>
  <si>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</si>
  <si>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</si>
  <si>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</si>
  <si>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Хирургия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</si>
  <si>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</si>
  <si>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</si>
  <si>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</si>
  <si>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</si>
  <si>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</si>
  <si>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</si>
  <si>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</si>
  <si>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</si>
  <si>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</si>
  <si>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</si>
  <si>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</si>
  <si>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r>
      <t xml:space="preserve">2164
</t>
    </r>
    <r>
      <rPr>
        <b/>
        <sz val="14"/>
        <color indexed="9"/>
        <rFont val="Arial"/>
        <family val="2"/>
        <charset val="204"/>
      </rPr>
      <t>2165</t>
    </r>
  </si>
  <si>
    <t>Артрозы, другие поражения суставов, болезни мягких тканей</t>
  </si>
  <si>
    <t>2164 / 2165</t>
  </si>
  <si>
    <t>Остеомиелит (уровень 1)</t>
  </si>
  <si>
    <t>Остеомиелит, уровень 1</t>
  </si>
  <si>
    <t>Остеомиелит (уровень 2)</t>
  </si>
  <si>
    <t>Остеомиелит, уровень 2</t>
  </si>
  <si>
    <t>Остеомиелит (уровень 3)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</si>
  <si>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</si>
  <si>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</si>
  <si>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 и другие болезни кожи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</si>
  <si>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</si>
  <si>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</si>
  <si>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</si>
  <si>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</si>
  <si>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Хирургия (абдоминальная)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</si>
  <si>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</si>
  <si>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</si>
  <si>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</si>
  <si>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</si>
  <si>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</si>
  <si>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</si>
  <si>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</si>
  <si>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</si>
  <si>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</si>
  <si>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</si>
  <si>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уровень 1, взрослые</t>
  </si>
  <si>
    <t>Аппендэктомия, взрослые (уровень 2)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</si>
  <si>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</si>
  <si>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</si>
  <si>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</si>
  <si>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</si>
  <si>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</si>
  <si>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</si>
  <si>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</si>
  <si>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</si>
  <si>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Хирургия (комбустиология)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</si>
  <si>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</si>
  <si>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</si>
  <si>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</si>
  <si>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</si>
  <si>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</si>
  <si>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</si>
  <si>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Ожоги (уровень 4,5) с синдромом органной дисфункции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</si>
  <si>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</si>
  <si>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</si>
  <si>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</si>
  <si>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</si>
  <si>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</si>
  <si>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</si>
  <si>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</si>
  <si>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Эндокринология</t>
  </si>
  <si>
    <t>Сахарный диабет, уровень 1, взрослые</t>
  </si>
  <si>
    <t>Сахарный диабет, взрослые (уровень 2)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</si>
  <si>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</si>
  <si>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</si>
  <si>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</si>
  <si>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взрослые, уровень 1</t>
  </si>
  <si>
    <t>Другие болезни эндокринной системы, взрослые (уровень 2)</t>
  </si>
  <si>
    <t>Другие болезни эндокринной системы, взрослые, уровень 2</t>
  </si>
  <si>
    <t>Новообразования эндокринных желез доброкачественные, in situ, неопределенного и неизвестного характера</t>
  </si>
  <si>
    <t>Новообразования эндокринных желез доброкачественные,  in situ, неопределенного и неизвестного характера</t>
  </si>
  <si>
    <r>
      <t xml:space="preserve">2166
</t>
    </r>
    <r>
      <rPr>
        <b/>
        <sz val="14"/>
        <color indexed="9"/>
        <rFont val="Arial"/>
        <family val="2"/>
        <charset val="204"/>
      </rPr>
      <t>2167</t>
    </r>
  </si>
  <si>
    <t>Расстройства питания</t>
  </si>
  <si>
    <t>2166 / 2167</t>
  </si>
  <si>
    <r>
      <t xml:space="preserve">2168
</t>
    </r>
    <r>
      <rPr>
        <b/>
        <sz val="14"/>
        <color indexed="9"/>
        <rFont val="Arial"/>
        <family val="2"/>
        <charset val="204"/>
      </rPr>
      <t>2169</t>
    </r>
  </si>
  <si>
    <t>Другие нарушения обмена веществ</t>
  </si>
  <si>
    <t>2168 / 2169</t>
  </si>
  <si>
    <t xml:space="preserve">Наименование КСГ </t>
  </si>
  <si>
    <t>Тариф</t>
  </si>
  <si>
    <t>Расчет стоимость случая с уч.слож.кур.</t>
  </si>
  <si>
    <t>Расчетная стоимость сверхкороткого случая лечения руб.</t>
  </si>
  <si>
    <t>Осложнения беременности, родов, послеродового периода</t>
  </si>
  <si>
    <t>0,3 - 0,5*</t>
  </si>
  <si>
    <t>Болезни женских половых органов</t>
  </si>
  <si>
    <t>Экстракорпоральное оплодотворение</t>
  </si>
  <si>
    <t>5.1</t>
  </si>
  <si>
    <t>Экстракорпоральное оплодотворение, этап 1</t>
  </si>
  <si>
    <t>5.2</t>
  </si>
  <si>
    <t>Экстракорпоральное оплодотворение, этапы 1 и 2</t>
  </si>
  <si>
    <t>5.3</t>
  </si>
  <si>
    <t>Экстракорпоральное оплодотворение, этапы 1,2 и 3</t>
  </si>
  <si>
    <t>5.4</t>
  </si>
  <si>
    <t>Экстракорпоральное оплодотворение, этапы 1,3 и 4</t>
  </si>
  <si>
    <t>5.5</t>
  </si>
  <si>
    <t>Экстракорпоральное оплодотворение, этапы 1,2 и 4</t>
  </si>
  <si>
    <t>5.6</t>
  </si>
  <si>
    <t>Экстракорпоральное оплодотворение, этапы 1 и 4</t>
  </si>
  <si>
    <t>5.7</t>
  </si>
  <si>
    <t>Экстракорпоральное оплодотворение, этапы 1,2,3 и 4</t>
  </si>
  <si>
    <t>Искусственное прерывание беременности (аборт)</t>
  </si>
  <si>
    <t>Аборт медикаментозный</t>
  </si>
  <si>
    <t>2195/2196</t>
  </si>
  <si>
    <t>Болезни органов пищеварения, взрослые</t>
  </si>
  <si>
    <t>2197 /2198</t>
  </si>
  <si>
    <t>Болезни крови</t>
  </si>
  <si>
    <t>2199 /2200</t>
  </si>
  <si>
    <t>Дерматозы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</si>
  <si>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</si>
  <si>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</si>
  <si>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</si>
  <si>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</si>
  <si>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</si>
  <si>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</si>
  <si>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</si>
  <si>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</si>
  <si>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2201 / 2202</t>
  </si>
  <si>
    <t>Респираторные инфекции верхних дыхательных путей, взрослые</t>
  </si>
  <si>
    <t>2203 / 2204</t>
  </si>
  <si>
    <t>2205 / 2206</t>
  </si>
  <si>
    <t>Болезни системы кровообращения, взрослые</t>
  </si>
  <si>
    <t>Болезни системы кровообращения с применением инвазивных методов</t>
  </si>
  <si>
    <t>2207 / 2208</t>
  </si>
  <si>
    <t>Болезни нервной системы, хромосомные аномалии</t>
  </si>
  <si>
    <t>2209 / 2210</t>
  </si>
  <si>
    <t>Болезни и травмы позвоночника, спинного мозга, последствия внутричерепной травмы, сотрясение головного мозга</t>
  </si>
  <si>
    <t>Гломерулярные болезни, почечная недостаточность (без диализа)</t>
  </si>
  <si>
    <t>Нефрология (без диализа)</t>
  </si>
  <si>
    <t>Лекарственная терапия у пациентов, получающих диализ</t>
  </si>
  <si>
    <t>Другие болезни почек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</si>
  <si>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1), доброкачественных заболеваниях крови и пузырном заносе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</si>
  <si>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</si>
  <si>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2211 / 2212</t>
  </si>
  <si>
    <t>Болезни уха, горла, носа</t>
  </si>
  <si>
    <t>2213 / 2214</t>
  </si>
  <si>
    <t>Болезни органов дыхания</t>
  </si>
  <si>
    <t>2215 / 2216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</si>
  <si>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</si>
  <si>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</si>
  <si>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2217/2218</t>
  </si>
  <si>
    <t>2219 / 2220</t>
  </si>
  <si>
    <t>Заболевания опорно-двигательного аппарата, травмы, болезни мягких тканей</t>
  </si>
  <si>
    <t>2221 / 2222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</si>
  <si>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</si>
  <si>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</si>
  <si>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2223 / 2224</t>
  </si>
  <si>
    <t>Сахарный диабет, взрослые</t>
  </si>
  <si>
    <t>2225 / 2226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</si>
  <si>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</si>
  <si>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</si>
  <si>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</si>
  <si>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</si>
  <si>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Прочее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</si>
  <si>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</si>
  <si>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</si>
  <si>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</si>
  <si>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Отторжение, отмирание трансплантата органов и тканей</t>
  </si>
  <si>
    <t>Медицинская нейрореабилитация</t>
  </si>
  <si>
    <t>Медицинская 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</si>
  <si>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</si>
  <si>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</si>
  <si>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</si>
  <si>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</si>
  <si>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</si>
  <si>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</si>
  <si>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</si>
  <si>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* коэффициент 0,3 применяется при длительности лечения 3 дня и менее,  в противном случае применяется коэффициент 0,5</t>
  </si>
  <si>
    <t xml:space="preserve">Инфекционноое  боксированное отделение для новорожденных детей   (приемно-диагностическое  ул. Баранова, 40   I – ый этаж детского корпуса)     </t>
  </si>
  <si>
    <t xml:space="preserve">Цена на услугу 
руб., в том числе НДС
</t>
  </si>
  <si>
    <t>Госпитализация  в одноместную палату (с отдельным санузлом)  за исключением  медицинских и (или) эпидемиологических показаний, установленных МЗ  РФ</t>
  </si>
  <si>
    <t>1 к/день</t>
  </si>
  <si>
    <t>Госпитализация  в двухместную палату (с отдельным санузлом)  за исключением  медицинских и (или) эпидемиологических показаний, установленных МЗ  РФ</t>
  </si>
  <si>
    <t>Отделение патологии   для  новорожденных и  недоношенных детей II ( ул.Баранова, 40  IY-ий этаж детского корпуса)</t>
  </si>
  <si>
    <t>Госпитализация  в одноместную палату (без санузла)  за исключением  медицинских и (или) эпидемиологических показаний, установленных МЗ  РФ</t>
  </si>
  <si>
    <t>Госпитализация  в двухместную палату (без санузла)  за исключением  медицинских и (или) эпидемиологических показаний, установленных МЗ  РФ</t>
  </si>
  <si>
    <t>Отделение патологии  для  новорожденных и  недоношенных детей    Ι  (III-ий этаж детского корпуса)</t>
  </si>
  <si>
    <t>Инфекционное отделение  для  новорожденных детей ( вирусное ( ул.Баранова, 40  Y - ый этаж детского корпуса)</t>
  </si>
  <si>
    <t>Госпитализация  в одноместную палату (с отдельным санузлом)  за исключением  медицинских и (или) эпидемиологических показаний,  установленных МЗ  РФ</t>
  </si>
  <si>
    <t>Госпитализация  в одноместную палату (без санузла)  за исключением  медицинских и (или) эпидемиологических показаний, установленных МЗ  РФ</t>
  </si>
  <si>
    <t>Госпитализация  в двухместную палату (без  санузла)  за исключением  медицинских и (или) эпидемиологических показаний, установленных МЗ  РФ</t>
  </si>
  <si>
    <t>Роддом (ул.Баранова, 40)</t>
  </si>
  <si>
    <t>Госпитализация  в двухместную палату (без санузла) в акушерское физиологическое отделение за исключением  медицинских и (или) эпидемиологических показаний, установленных МЗ  РФ</t>
  </si>
  <si>
    <t xml:space="preserve">Прейскурант  на платные медицинские услуги по БУЗ УР «ГКБ № 4 МЗ УР»  по состоянию на 
</t>
  </si>
  <si>
    <t>Прейскурант  на платные медицинские услуги по БУЗ УР «ГКБ № 4 МЗ УР»  по состоянию на</t>
  </si>
  <si>
    <t>04.21.001.001.1</t>
  </si>
  <si>
    <t>Ультразвуковое исследование предстательной железы трансректальное (ТРУЗИ)</t>
  </si>
  <si>
    <t>04.21.001.001.2</t>
  </si>
  <si>
    <t>Ультразвуковое исследование предстательной железы трансректальное (ТРУЗИ почки, мочевой пузырь)</t>
  </si>
  <si>
    <t>04.21.001.001.3</t>
  </si>
  <si>
    <t>Ультразвуковое исследование предстательной железы трансректальное (ТРУЗИ почки, мочевой пузырь, мошонка)</t>
  </si>
  <si>
    <t>Комплексное ультразвуковое  исследование внутренних органов (печени, желчного пузыря, почек, поджелудочной железы)</t>
  </si>
  <si>
    <t>Комплексное ультразвуковое  исследование внутренних органов (печени, желчного пузыря, поджелудочной железы, селезенки, почек,  надпочечников)</t>
  </si>
  <si>
    <t>Комплексное ультразвуковое  исследование внутренних органов (печени, желчного пузыря, почек, надпочечников)</t>
  </si>
  <si>
    <t>Комплексное ультразвуковое  исследование внутренних органов (печени, желчного пузыря, селезенки)</t>
  </si>
  <si>
    <t>Комплексное ультразвуковое  исследование внутренних органов (почек, надпочечников,  простаты трансабдоминально,  мочевого пузыря (с определением  остаточной  мочи)</t>
  </si>
  <si>
    <t>Комплексное ультразвуковое  исследование внутренних органов (печени, желчного пузыря, поджелудочной железы, селезенки)</t>
  </si>
  <si>
    <t>УСЛУГИ  ОБЩЕБОЛЬНИЧНЫЕ</t>
  </si>
  <si>
    <t>2000.00</t>
  </si>
  <si>
    <t>Комплексное ультразвуковое  исследование внутренних органов (почек, надпочечников, мочевого пузыря) (с определением остаточной мочи)</t>
  </si>
  <si>
    <t>Комплексное ультразвуковое  исследование внутренних органов (почек, надпочечников, мочевого пузыря) (без определения остаточной мочи)</t>
  </si>
  <si>
    <t>Комплексное ультразвуковое  исследование внутренних органов ((простаты трансабдоминально, мочевого пузыря (с определением остаточной  мочи))</t>
  </si>
  <si>
    <t>05.10.006.001</t>
  </si>
  <si>
    <t>08.20.004</t>
  </si>
  <si>
    <t>24.20.001</t>
  </si>
  <si>
    <t xml:space="preserve">Прейскурант  на платные немедицинские услуги по БУЗ УР «ГКБ № 4 МЗ УР»  по состоянию на </t>
  </si>
  <si>
    <t xml:space="preserve">Прейскурант  по стоимости случая лечения  при оказании медицинской помощи в условиях стационара по БУЗ УР "ГКБ № 4 МЗ УР"  (гражданам не имеющим  полиса ОМС, за исключением случаев оказания по экстренным, неотложным показаниям и состояниям, угрожающим жизни) по состоянию на </t>
  </si>
  <si>
    <t xml:space="preserve">Прейскурант  по стоимости случая лечения  при оказании медицинской помощи в условиях терапевтического дневного   стационара по БУЗ УР "ГКБ № 4 МЗ УР"  (гражданам не имеющим  полиса ОМС, за исключением случаев оказания по экстренным, неотложным показаниям и состояниям, угрожающим жизни)  по состоянию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</si>
</sst>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\-??_р_._-;_-@_-"/>
    <numFmt numFmtId="166" formatCode="_-* #,##0.00_р_._-;\-* #,##0.00_р_._-;_-* \-??_р_._-;_-@_-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1"/>
    </font>
    <font>
      <sz val="11"/>
      <name val="Calibri"/>
      <family val="2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4"/>
      <color indexed="9"/>
      <name val="Arial"/>
      <family val="2"/>
      <charset val="204"/>
    </font>
    <font>
      <sz val="11"/>
      <name val="Calibri"/>
      <family val="2"/>
      <charset val="1"/>
    </font>
    <font>
      <sz val="13"/>
      <color indexed="8"/>
      <name val="Calibri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indexed="22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6" fillId="0" borderId="0"/>
    <xf numFmtId="0" fontId="17" fillId="0" borderId="0"/>
    <xf numFmtId="0" fontId="2" fillId="0" borderId="0"/>
    <xf numFmtId="164" fontId="18" fillId="0" borderId="0" applyFill="0" applyBorder="0" applyAlignment="0" applyProtection="0"/>
    <xf numFmtId="43" fontId="2" fillId="0" borderId="0" applyFont="0" applyFill="0" applyBorder="0" applyAlignment="0" applyProtection="0"/>
    <xf numFmtId="164" fontId="18" fillId="0" borderId="0" applyFill="0" applyBorder="0" applyAlignment="0" applyProtection="0"/>
    <xf numFmtId="43" fontId="2" fillId="0" borderId="0" applyFont="0" applyFill="0" applyBorder="0" applyAlignment="0" applyProtection="0"/>
    <xf numFmtId="0" fontId="16" fillId="0" borderId="0"/>
  </cellStyleXfs>
  <cellXfs count="363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left"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wrapText="1"/>
    </xf>
    <xf numFmtId="4" fontId="6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wrapText="1"/>
    </xf>
    <xf numFmtId="4" fontId="6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/>
    <xf numFmtId="2" fontId="6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right"/>
    </xf>
    <xf numFmtId="164" fontId="23" fillId="0" borderId="2" xfId="0" applyNumberFormat="1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4" fontId="20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2" fontId="20" fillId="0" borderId="2" xfId="0" applyNumberFormat="1" applyFont="1" applyFill="1" applyBorder="1" applyAlignment="1">
      <alignment horizontal="right" vertical="top"/>
    </xf>
    <xf numFmtId="164" fontId="20" fillId="0" borderId="2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/>
    </xf>
    <xf numFmtId="164" fontId="20" fillId="0" borderId="2" xfId="0" applyNumberFormat="1" applyFont="1" applyFill="1" applyBorder="1" applyAlignment="1">
      <alignment horizontal="center" vertical="top" wrapText="1"/>
    </xf>
    <xf numFmtId="14" fontId="20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justify" vertical="top" wrapText="1"/>
    </xf>
    <xf numFmtId="4" fontId="20" fillId="0" borderId="5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justify" vertical="top" wrapText="1"/>
    </xf>
    <xf numFmtId="4" fontId="23" fillId="0" borderId="5" xfId="0" applyNumberFormat="1" applyFont="1" applyFill="1" applyBorder="1" applyAlignment="1">
      <alignment horizontal="right" vertical="top"/>
    </xf>
    <xf numFmtId="0" fontId="20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justify" vertical="top" wrapText="1"/>
    </xf>
    <xf numFmtId="2" fontId="20" fillId="0" borderId="5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justify" vertical="top" wrapText="1"/>
    </xf>
    <xf numFmtId="164" fontId="20" fillId="0" borderId="2" xfId="0" applyNumberFormat="1" applyFont="1" applyFill="1" applyBorder="1" applyAlignment="1">
      <alignment wrapText="1"/>
    </xf>
    <xf numFmtId="0" fontId="20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top" wrapText="1"/>
    </xf>
    <xf numFmtId="2" fontId="23" fillId="0" borderId="2" xfId="0" applyNumberFormat="1" applyFont="1" applyFill="1" applyBorder="1" applyAlignment="1">
      <alignment horizontal="right" vertical="top"/>
    </xf>
    <xf numFmtId="164" fontId="20" fillId="0" borderId="2" xfId="0" applyNumberFormat="1" applyFont="1" applyFill="1" applyBorder="1" applyAlignment="1">
      <alignment vertical="top"/>
    </xf>
    <xf numFmtId="164" fontId="23" fillId="0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right" vertical="top"/>
    </xf>
    <xf numFmtId="0" fontId="23" fillId="0" borderId="5" xfId="0" applyFont="1" applyFill="1" applyBorder="1" applyAlignment="1">
      <alignment horizontal="right" vertical="top"/>
    </xf>
    <xf numFmtId="164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justify" vertical="top" wrapText="1"/>
    </xf>
    <xf numFmtId="2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 wrapText="1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17" fillId="0" borderId="0" xfId="2"/>
    <xf numFmtId="2" fontId="27" fillId="0" borderId="0" xfId="2" applyNumberFormat="1" applyFont="1" applyBorder="1" applyAlignment="1">
      <alignment horizontal="center" wrapText="1"/>
    </xf>
    <xf numFmtId="0" fontId="17" fillId="0" borderId="2" xfId="2" applyFont="1" applyBorder="1" applyAlignment="1">
      <alignment vertical="center"/>
    </xf>
    <xf numFmtId="0" fontId="17" fillId="0" borderId="2" xfId="2" applyBorder="1" applyAlignment="1">
      <alignment vertical="center" wrapText="1"/>
    </xf>
    <xf numFmtId="0" fontId="28" fillId="0" borderId="2" xfId="2" applyFont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 wrapText="1"/>
    </xf>
    <xf numFmtId="0" fontId="30" fillId="0" borderId="13" xfId="2" applyFont="1" applyBorder="1" applyAlignment="1">
      <alignment horizontal="center" vertical="top" wrapText="1"/>
    </xf>
    <xf numFmtId="0" fontId="17" fillId="0" borderId="14" xfId="2" applyFont="1" applyBorder="1" applyAlignment="1">
      <alignment vertical="top" wrapText="1"/>
    </xf>
    <xf numFmtId="0" fontId="17" fillId="0" borderId="15" xfId="2" applyFill="1" applyBorder="1" applyAlignment="1">
      <alignment vertical="top" wrapText="1"/>
    </xf>
    <xf numFmtId="0" fontId="31" fillId="0" borderId="14" xfId="2" applyFont="1" applyFill="1" applyBorder="1" applyAlignment="1">
      <alignment horizontal="center" vertical="center" wrapText="1"/>
    </xf>
    <xf numFmtId="0" fontId="32" fillId="0" borderId="16" xfId="2" applyFont="1" applyBorder="1" applyAlignment="1">
      <alignment horizontal="center" vertical="center" wrapText="1"/>
    </xf>
    <xf numFmtId="0" fontId="33" fillId="0" borderId="17" xfId="2" applyFont="1" applyFill="1" applyBorder="1" applyAlignment="1">
      <alignment horizontal="center" vertical="center" wrapText="1"/>
    </xf>
    <xf numFmtId="0" fontId="34" fillId="0" borderId="14" xfId="2" applyFont="1" applyBorder="1" applyAlignment="1">
      <alignment vertical="top" wrapText="1"/>
    </xf>
    <xf numFmtId="0" fontId="34" fillId="0" borderId="18" xfId="2" applyFont="1" applyBorder="1" applyAlignment="1">
      <alignment vertical="top"/>
    </xf>
    <xf numFmtId="0" fontId="34" fillId="0" borderId="18" xfId="2" applyFont="1" applyBorder="1" applyAlignment="1">
      <alignment vertical="top" wrapText="1"/>
    </xf>
    <xf numFmtId="0" fontId="8" fillId="2" borderId="11" xfId="2" applyFont="1" applyFill="1" applyBorder="1" applyAlignment="1">
      <alignment vertical="top" wrapText="1"/>
    </xf>
    <xf numFmtId="0" fontId="34" fillId="0" borderId="2" xfId="2" applyFont="1" applyBorder="1" applyAlignment="1">
      <alignment vertical="top" wrapText="1"/>
    </xf>
    <xf numFmtId="0" fontId="17" fillId="0" borderId="0" xfId="2" applyAlignment="1">
      <alignment vertical="center"/>
    </xf>
    <xf numFmtId="1" fontId="28" fillId="0" borderId="2" xfId="2" applyNumberFormat="1" applyFont="1" applyBorder="1" applyAlignment="1">
      <alignment horizontal="center" vertical="center"/>
    </xf>
    <xf numFmtId="2" fontId="28" fillId="0" borderId="2" xfId="2" applyNumberFormat="1" applyFont="1" applyBorder="1" applyAlignment="1">
      <alignment vertical="center"/>
    </xf>
    <xf numFmtId="0" fontId="30" fillId="0" borderId="2" xfId="2" applyFont="1" applyBorder="1" applyAlignment="1">
      <alignment vertical="center"/>
    </xf>
    <xf numFmtId="165" fontId="35" fillId="0" borderId="19" xfId="6" applyNumberFormat="1" applyFont="1" applyFill="1" applyBorder="1" applyAlignment="1" applyProtection="1">
      <alignment vertical="center"/>
    </xf>
    <xf numFmtId="165" fontId="35" fillId="0" borderId="18" xfId="6" applyNumberFormat="1" applyFont="1" applyFill="1" applyBorder="1" applyAlignment="1" applyProtection="1">
      <alignment vertical="center"/>
    </xf>
    <xf numFmtId="165" fontId="17" fillId="0" borderId="0" xfId="2" applyNumberFormat="1" applyAlignment="1">
      <alignment vertical="center"/>
    </xf>
    <xf numFmtId="2" fontId="17" fillId="0" borderId="0" xfId="2" applyNumberFormat="1" applyAlignment="1">
      <alignment vertical="center"/>
    </xf>
    <xf numFmtId="165" fontId="35" fillId="0" borderId="20" xfId="6" applyNumberFormat="1" applyFont="1" applyFill="1" applyBorder="1" applyAlignment="1" applyProtection="1">
      <alignment vertical="center"/>
    </xf>
    <xf numFmtId="166" fontId="18" fillId="0" borderId="19" xfId="6" applyNumberFormat="1" applyBorder="1" applyAlignment="1">
      <alignment vertical="center"/>
    </xf>
    <xf numFmtId="0" fontId="17" fillId="0" borderId="18" xfId="2" applyBorder="1" applyAlignment="1">
      <alignment vertical="center"/>
    </xf>
    <xf numFmtId="166" fontId="18" fillId="0" borderId="18" xfId="6" applyNumberFormat="1" applyBorder="1" applyAlignment="1">
      <alignment vertical="center"/>
    </xf>
    <xf numFmtId="166" fontId="18" fillId="0" borderId="0" xfId="6" applyNumberFormat="1" applyBorder="1" applyAlignment="1">
      <alignment vertical="center"/>
    </xf>
    <xf numFmtId="166" fontId="18" fillId="0" borderId="2" xfId="6" applyNumberFormat="1" applyBorder="1" applyAlignment="1">
      <alignment vertical="center"/>
    </xf>
    <xf numFmtId="165" fontId="35" fillId="0" borderId="21" xfId="6" applyNumberFormat="1" applyFont="1" applyFill="1" applyBorder="1" applyAlignment="1" applyProtection="1">
      <alignment vertical="center"/>
    </xf>
    <xf numFmtId="165" fontId="17" fillId="0" borderId="2" xfId="2" applyNumberFormat="1" applyBorder="1" applyAlignment="1">
      <alignment vertical="center"/>
    </xf>
    <xf numFmtId="2" fontId="17" fillId="0" borderId="2" xfId="2" applyNumberFormat="1" applyBorder="1" applyAlignment="1">
      <alignment vertical="center"/>
    </xf>
    <xf numFmtId="165" fontId="35" fillId="0" borderId="2" xfId="6" applyNumberFormat="1" applyFont="1" applyFill="1" applyBorder="1" applyAlignment="1" applyProtection="1">
      <alignment vertical="center"/>
    </xf>
    <xf numFmtId="0" fontId="22" fillId="0" borderId="2" xfId="8" applyFont="1" applyFill="1" applyBorder="1" applyAlignment="1">
      <alignment horizontal="center" vertical="center" wrapText="1"/>
    </xf>
    <xf numFmtId="0" fontId="22" fillId="0" borderId="2" xfId="8" applyFont="1" applyFill="1" applyBorder="1" applyAlignment="1">
      <alignment vertical="center" wrapText="1"/>
    </xf>
    <xf numFmtId="2" fontId="22" fillId="0" borderId="2" xfId="8" applyNumberFormat="1" applyFont="1" applyFill="1" applyBorder="1" applyAlignment="1">
      <alignment horizontal="center" vertical="center" wrapText="1"/>
    </xf>
    <xf numFmtId="167" fontId="22" fillId="3" borderId="2" xfId="2" applyNumberFormat="1" applyFont="1" applyFill="1" applyBorder="1" applyAlignment="1">
      <alignment horizontal="center" vertical="center" wrapText="1"/>
    </xf>
    <xf numFmtId="167" fontId="22" fillId="0" borderId="2" xfId="2" applyNumberFormat="1" applyFont="1" applyFill="1" applyBorder="1" applyAlignment="1">
      <alignment horizontal="center" vertical="center" wrapText="1"/>
    </xf>
    <xf numFmtId="166" fontId="18" fillId="0" borderId="19" xfId="5" applyNumberFormat="1" applyFont="1" applyBorder="1" applyAlignment="1">
      <alignment vertical="center"/>
    </xf>
    <xf numFmtId="166" fontId="18" fillId="0" borderId="22" xfId="6" applyNumberFormat="1" applyBorder="1" applyAlignment="1">
      <alignment vertical="center"/>
    </xf>
    <xf numFmtId="0" fontId="17" fillId="0" borderId="2" xfId="2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9" fontId="22" fillId="0" borderId="2" xfId="0" applyNumberFormat="1" applyFont="1" applyFill="1" applyBorder="1" applyAlignment="1">
      <alignment horizontal="center" vertical="center" wrapText="1"/>
    </xf>
    <xf numFmtId="43" fontId="37" fillId="0" borderId="2" xfId="7" applyFont="1" applyFill="1" applyBorder="1" applyAlignment="1">
      <alignment vertical="center" wrapText="1"/>
    </xf>
    <xf numFmtId="43" fontId="22" fillId="0" borderId="2" xfId="7" applyFont="1" applyFill="1" applyBorder="1" applyAlignment="1">
      <alignment horizontal="center" vertical="center" wrapText="1"/>
    </xf>
    <xf numFmtId="43" fontId="37" fillId="0" borderId="2" xfId="7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36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66" fontId="18" fillId="0" borderId="2" xfId="7" applyNumberFormat="1" applyFont="1" applyBorder="1" applyAlignment="1">
      <alignment vertical="center"/>
    </xf>
    <xf numFmtId="0" fontId="37" fillId="0" borderId="0" xfId="0" applyFont="1" applyFill="1" applyAlignment="1">
      <alignment vertical="center" wrapText="1"/>
    </xf>
    <xf numFmtId="0" fontId="40" fillId="0" borderId="2" xfId="0" applyFont="1" applyBorder="1" applyAlignment="1">
      <alignment horizontal="center" vertical="center"/>
    </xf>
    <xf numFmtId="0" fontId="29" fillId="4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43" fillId="0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/>
    </xf>
    <xf numFmtId="0" fontId="46" fillId="0" borderId="2" xfId="0" applyFont="1" applyBorder="1" applyAlignment="1">
      <alignment wrapText="1"/>
    </xf>
    <xf numFmtId="0" fontId="0" fillId="0" borderId="2" xfId="0" applyFont="1" applyBorder="1"/>
    <xf numFmtId="0" fontId="29" fillId="0" borderId="2" xfId="0" applyFont="1" applyBorder="1" applyAlignment="1">
      <alignment wrapText="1"/>
    </xf>
    <xf numFmtId="0" fontId="47" fillId="0" borderId="2" xfId="0" applyFont="1" applyBorder="1" applyAlignment="1">
      <alignment horizontal="center" vertical="center" wrapText="1"/>
    </xf>
    <xf numFmtId="0" fontId="17" fillId="0" borderId="2" xfId="2" applyBorder="1"/>
    <xf numFmtId="0" fontId="0" fillId="0" borderId="2" xfId="0" applyBorder="1"/>
    <xf numFmtId="0" fontId="36" fillId="0" borderId="2" xfId="0" applyFont="1" applyBorder="1" applyAlignment="1">
      <alignment horizontal="center"/>
    </xf>
    <xf numFmtId="0" fontId="36" fillId="0" borderId="2" xfId="0" applyFont="1" applyBorder="1"/>
    <xf numFmtId="0" fontId="48" fillId="0" borderId="2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vertical="center"/>
    </xf>
    <xf numFmtId="0" fontId="28" fillId="0" borderId="2" xfId="0" applyFont="1" applyBorder="1"/>
    <xf numFmtId="0" fontId="0" fillId="0" borderId="2" xfId="0" applyFont="1" applyBorder="1" applyAlignment="1">
      <alignment wrapText="1"/>
    </xf>
    <xf numFmtId="0" fontId="49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0" fontId="50" fillId="0" borderId="2" xfId="8" applyFont="1" applyFill="1" applyBorder="1" applyAlignment="1">
      <alignment vertical="center" wrapText="1"/>
    </xf>
    <xf numFmtId="0" fontId="5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2" fillId="0" borderId="2" xfId="0" applyFont="1" applyFill="1" applyBorder="1" applyAlignment="1">
      <alignment horizontal="center" vertical="center" wrapText="1"/>
    </xf>
    <xf numFmtId="43" fontId="52" fillId="0" borderId="2" xfId="7" applyNumberFormat="1" applyFont="1" applyFill="1" applyBorder="1" applyAlignment="1">
      <alignment vertical="center" wrapText="1"/>
    </xf>
    <xf numFmtId="43" fontId="52" fillId="0" borderId="2" xfId="7" applyFont="1" applyFill="1" applyBorder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54" fillId="0" borderId="2" xfId="0" applyFont="1" applyBorder="1" applyAlignment="1">
      <alignment horizontal="center"/>
    </xf>
    <xf numFmtId="0" fontId="50" fillId="0" borderId="2" xfId="8" applyFont="1" applyFill="1" applyBorder="1" applyAlignment="1">
      <alignment horizontal="center" vertical="center" wrapText="1"/>
    </xf>
    <xf numFmtId="2" fontId="50" fillId="0" borderId="2" xfId="8" applyNumberFormat="1" applyFont="1" applyFill="1" applyBorder="1" applyAlignment="1">
      <alignment horizontal="center" vertical="center" wrapText="1"/>
    </xf>
    <xf numFmtId="167" fontId="50" fillId="0" borderId="2" xfId="0" applyNumberFormat="1" applyFont="1" applyFill="1" applyBorder="1" applyAlignment="1">
      <alignment horizontal="center" vertical="center" wrapText="1"/>
    </xf>
    <xf numFmtId="9" fontId="50" fillId="0" borderId="2" xfId="0" applyNumberFormat="1" applyFont="1" applyFill="1" applyBorder="1" applyAlignment="1">
      <alignment horizontal="center" vertical="center" wrapText="1"/>
    </xf>
    <xf numFmtId="43" fontId="51" fillId="0" borderId="2" xfId="7" applyFont="1" applyFill="1" applyBorder="1" applyAlignment="1">
      <alignment vertical="center" wrapText="1"/>
    </xf>
    <xf numFmtId="43" fontId="50" fillId="0" borderId="2" xfId="7" applyFont="1" applyFill="1" applyBorder="1" applyAlignment="1">
      <alignment horizontal="center" vertical="center" wrapText="1"/>
    </xf>
    <xf numFmtId="43" fontId="51" fillId="0" borderId="2" xfId="7" applyNumberFormat="1" applyFont="1" applyFill="1" applyBorder="1" applyAlignment="1">
      <alignment vertical="center" wrapText="1"/>
    </xf>
    <xf numFmtId="0" fontId="51" fillId="0" borderId="2" xfId="0" applyFont="1" applyBorder="1"/>
    <xf numFmtId="0" fontId="54" fillId="0" borderId="2" xfId="0" applyFont="1" applyBorder="1"/>
    <xf numFmtId="0" fontId="55" fillId="0" borderId="2" xfId="0" applyFont="1" applyBorder="1" applyAlignment="1">
      <alignment horizontal="center"/>
    </xf>
    <xf numFmtId="0" fontId="37" fillId="0" borderId="2" xfId="0" applyFont="1" applyFill="1" applyBorder="1" applyAlignment="1">
      <alignment vertical="center" wrapText="1"/>
    </xf>
    <xf numFmtId="43" fontId="37" fillId="0" borderId="2" xfId="7" applyNumberFormat="1" applyFont="1" applyFill="1" applyBorder="1"/>
    <xf numFmtId="43" fontId="37" fillId="0" borderId="2" xfId="7" applyFont="1" applyFill="1" applyBorder="1"/>
    <xf numFmtId="0" fontId="37" fillId="0" borderId="0" xfId="0" applyFont="1" applyFill="1"/>
    <xf numFmtId="0" fontId="56" fillId="0" borderId="0" xfId="2" applyFont="1"/>
    <xf numFmtId="0" fontId="30" fillId="0" borderId="0" xfId="2" applyFont="1"/>
    <xf numFmtId="0" fontId="57" fillId="0" borderId="0" xfId="0" applyFont="1" applyBorder="1" applyAlignment="1">
      <alignment horizontal="justify" vertical="center" wrapText="1"/>
    </xf>
    <xf numFmtId="0" fontId="58" fillId="0" borderId="0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22" fillId="3" borderId="2" xfId="8" applyFont="1" applyFill="1" applyBorder="1" applyAlignment="1">
      <alignment horizontal="center" vertical="center" wrapText="1"/>
    </xf>
    <xf numFmtId="0" fontId="59" fillId="3" borderId="2" xfId="8" applyFont="1" applyFill="1" applyBorder="1" applyAlignment="1">
      <alignment vertical="center" wrapText="1"/>
    </xf>
    <xf numFmtId="0" fontId="59" fillId="3" borderId="2" xfId="8" applyFont="1" applyFill="1" applyBorder="1" applyAlignment="1">
      <alignment horizontal="center" vertical="center" wrapText="1"/>
    </xf>
    <xf numFmtId="2" fontId="59" fillId="3" borderId="2" xfId="8" applyNumberFormat="1" applyFont="1" applyFill="1" applyBorder="1" applyAlignment="1">
      <alignment horizontal="center" vertical="center" wrapText="1"/>
    </xf>
    <xf numFmtId="166" fontId="48" fillId="0" borderId="19" xfId="7" applyNumberFormat="1" applyFont="1" applyBorder="1" applyAlignment="1">
      <alignment vertical="center"/>
    </xf>
    <xf numFmtId="167" fontId="5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60" fillId="0" borderId="2" xfId="0" applyFont="1" applyBorder="1" applyAlignment="1">
      <alignment vertical="top"/>
    </xf>
    <xf numFmtId="43" fontId="2" fillId="0" borderId="2" xfId="7" applyFont="1" applyBorder="1" applyAlignment="1">
      <alignment horizontal="center" vertical="center"/>
    </xf>
    <xf numFmtId="43" fontId="2" fillId="0" borderId="2" xfId="7" applyFont="1" applyBorder="1" applyAlignment="1">
      <alignment vertical="center"/>
    </xf>
    <xf numFmtId="2" fontId="59" fillId="3" borderId="2" xfId="0" applyNumberFormat="1" applyFont="1" applyFill="1" applyBorder="1" applyAlignment="1">
      <alignment horizontal="center" vertical="center" wrapText="1"/>
    </xf>
    <xf numFmtId="0" fontId="60" fillId="0" borderId="2" xfId="0" applyFont="1" applyBorder="1"/>
    <xf numFmtId="0" fontId="60" fillId="0" borderId="2" xfId="0" applyFont="1" applyBorder="1" applyAlignment="1">
      <alignment vertical="center"/>
    </xf>
    <xf numFmtId="0" fontId="22" fillId="3" borderId="2" xfId="8" applyFont="1" applyFill="1" applyBorder="1" applyAlignment="1">
      <alignment vertical="center" wrapText="1"/>
    </xf>
    <xf numFmtId="2" fontId="22" fillId="3" borderId="2" xfId="8" applyNumberFormat="1" applyFont="1" applyFill="1" applyBorder="1" applyAlignment="1">
      <alignment horizontal="center" vertical="center" wrapText="1"/>
    </xf>
    <xf numFmtId="166" fontId="18" fillId="0" borderId="19" xfId="7" applyNumberFormat="1" applyFont="1" applyBorder="1" applyAlignment="1">
      <alignment vertical="center"/>
    </xf>
    <xf numFmtId="167" fontId="22" fillId="3" borderId="2" xfId="0" applyNumberFormat="1" applyFont="1" applyFill="1" applyBorder="1" applyAlignment="1">
      <alignment horizontal="center" vertical="center" wrapText="1"/>
    </xf>
    <xf numFmtId="43" fontId="2" fillId="0" borderId="0" xfId="7" applyFont="1" applyAlignment="1">
      <alignment vertical="center"/>
    </xf>
    <xf numFmtId="2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/>
    </xf>
    <xf numFmtId="0" fontId="37" fillId="3" borderId="0" xfId="0" applyFont="1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 indent="4"/>
    </xf>
    <xf numFmtId="14" fontId="3" fillId="0" borderId="4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14" fontId="27" fillId="0" borderId="0" xfId="2" applyNumberFormat="1" applyFont="1" applyBorder="1" applyAlignment="1">
      <alignment horizontal="right" wrapText="1"/>
    </xf>
    <xf numFmtId="14" fontId="58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21" fillId="0" borderId="0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2" fontId="27" fillId="0" borderId="0" xfId="2" applyNumberFormat="1" applyFont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57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</cellXfs>
  <cellStyles count="9">
    <cellStyle name="Normal_Sheet1" xfId="1"/>
    <cellStyle name="Normal_КСГ" xfId="8"/>
    <cellStyle name="Обычный" xfId="0" builtinId="0"/>
    <cellStyle name="Обычный 2" xfId="2"/>
    <cellStyle name="Обычный 3" xfId="3"/>
    <cellStyle name="Финансовый" xfId="7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9"/>
  <sheetViews>
    <sheetView tabSelected="1" view="pageBreakPreview" zoomScale="95" zoomScaleSheetLayoutView="95" workbookViewId="0">
      <selection activeCell="D18" sqref="D18"/>
    </sheetView>
  </sheetViews>
  <sheetFormatPr defaultRowHeight="15.75" customHeight="1" x14ac:dyDescent="0.25"/>
  <cols>
    <col min="1" max="1" width="8.7109375" style="57" customWidth="1"/>
    <col min="2" max="2" width="8.85546875" style="53" customWidth="1"/>
    <col min="3" max="3" width="13.85546875" style="54" customWidth="1"/>
    <col min="4" max="4" width="60.42578125" style="55" customWidth="1"/>
    <col min="5" max="5" width="12" style="54" customWidth="1"/>
    <col min="6" max="6" width="18" style="56" customWidth="1"/>
    <col min="7" max="7" width="4.140625" hidden="1" customWidth="1"/>
    <col min="8" max="8" width="15.28515625" hidden="1" customWidth="1"/>
    <col min="9" max="9" width="9.140625" hidden="1" customWidth="1"/>
    <col min="10" max="10" width="21" hidden="1" customWidth="1"/>
    <col min="11" max="12" width="9.140625" hidden="1" customWidth="1"/>
    <col min="13" max="13" width="0" hidden="1" customWidth="1"/>
  </cols>
  <sheetData>
    <row r="1" spans="1:13" ht="15.75" customHeight="1" x14ac:dyDescent="0.25">
      <c r="A1" s="286" t="s">
        <v>1936</v>
      </c>
      <c r="B1" s="286"/>
      <c r="C1" s="286"/>
      <c r="D1" s="286"/>
      <c r="E1" s="286"/>
      <c r="F1" s="286"/>
    </row>
    <row r="2" spans="1:13" s="2" customFormat="1" ht="15.75" customHeight="1" x14ac:dyDescent="0.2">
      <c r="A2" s="286"/>
      <c r="B2" s="286"/>
      <c r="C2" s="286"/>
      <c r="D2" s="286"/>
      <c r="E2" s="286"/>
      <c r="F2" s="286"/>
      <c r="G2" s="1"/>
      <c r="L2" s="3"/>
      <c r="M2" s="1"/>
    </row>
    <row r="3" spans="1:13" s="2" customFormat="1" ht="15.75" customHeight="1" x14ac:dyDescent="0.2">
      <c r="A3" s="4"/>
      <c r="B3" s="4"/>
      <c r="C3" s="4"/>
      <c r="D3" s="281">
        <v>43649</v>
      </c>
      <c r="E3" s="4"/>
      <c r="F3" s="4"/>
      <c r="G3" s="1"/>
      <c r="L3" s="3"/>
      <c r="M3" s="1"/>
    </row>
    <row r="4" spans="1:13" s="2" customFormat="1" ht="33.75" customHeight="1" x14ac:dyDescent="0.2">
      <c r="A4" s="5" t="s">
        <v>0</v>
      </c>
      <c r="B4" s="287" t="s">
        <v>1</v>
      </c>
      <c r="C4" s="287"/>
      <c r="D4" s="6" t="s">
        <v>2</v>
      </c>
      <c r="E4" s="6" t="s">
        <v>3</v>
      </c>
      <c r="F4" s="7" t="s">
        <v>4</v>
      </c>
      <c r="G4" s="1"/>
      <c r="L4" s="3"/>
      <c r="M4" s="1"/>
    </row>
    <row r="5" spans="1:13" s="2" customFormat="1" ht="18" customHeight="1" x14ac:dyDescent="0.2">
      <c r="A5" s="288" t="s">
        <v>680</v>
      </c>
      <c r="B5" s="288"/>
      <c r="C5" s="288"/>
      <c r="D5" s="288"/>
      <c r="E5" s="288"/>
      <c r="F5" s="288"/>
      <c r="G5" s="1"/>
      <c r="L5" s="3"/>
      <c r="M5" s="1"/>
    </row>
    <row r="6" spans="1:13" s="2" customFormat="1" ht="12.75" x14ac:dyDescent="0.2">
      <c r="A6" s="8">
        <v>75</v>
      </c>
      <c r="B6" s="9" t="s">
        <v>5</v>
      </c>
      <c r="C6" s="9" t="s">
        <v>6</v>
      </c>
      <c r="D6" s="10" t="s">
        <v>7</v>
      </c>
      <c r="E6" s="9" t="s">
        <v>8</v>
      </c>
      <c r="F6" s="62">
        <v>350</v>
      </c>
      <c r="G6" s="1"/>
      <c r="L6" s="3"/>
      <c r="M6" s="1"/>
    </row>
    <row r="7" spans="1:13" s="2" customFormat="1" ht="12.75" x14ac:dyDescent="0.2">
      <c r="A7" s="8">
        <v>78</v>
      </c>
      <c r="B7" s="9" t="s">
        <v>5</v>
      </c>
      <c r="C7" s="9" t="s">
        <v>10</v>
      </c>
      <c r="D7" s="10" t="s">
        <v>11</v>
      </c>
      <c r="E7" s="9" t="s">
        <v>8</v>
      </c>
      <c r="F7" s="62">
        <v>600</v>
      </c>
      <c r="G7" s="1"/>
      <c r="L7" s="3"/>
      <c r="M7" s="1"/>
    </row>
    <row r="8" spans="1:13" s="2" customFormat="1" ht="12.75" x14ac:dyDescent="0.2">
      <c r="A8" s="8">
        <v>73</v>
      </c>
      <c r="B8" s="9" t="s">
        <v>5</v>
      </c>
      <c r="C8" s="9" t="s">
        <v>13</v>
      </c>
      <c r="D8" s="10" t="s">
        <v>14</v>
      </c>
      <c r="E8" s="9" t="s">
        <v>8</v>
      </c>
      <c r="F8" s="62" t="s">
        <v>9</v>
      </c>
      <c r="G8" s="1"/>
      <c r="L8" s="3"/>
      <c r="M8" s="1"/>
    </row>
    <row r="9" spans="1:13" s="2" customFormat="1" ht="12.75" x14ac:dyDescent="0.2">
      <c r="A9" s="8">
        <v>69</v>
      </c>
      <c r="B9" s="9" t="s">
        <v>5</v>
      </c>
      <c r="C9" s="9" t="s">
        <v>15</v>
      </c>
      <c r="D9" s="10" t="s">
        <v>16</v>
      </c>
      <c r="E9" s="9" t="s">
        <v>8</v>
      </c>
      <c r="F9" s="62" t="s">
        <v>9</v>
      </c>
      <c r="G9" s="1"/>
      <c r="L9" s="3"/>
      <c r="M9" s="1"/>
    </row>
    <row r="10" spans="1:13" s="2" customFormat="1" ht="12.75" x14ac:dyDescent="0.2">
      <c r="A10" s="8">
        <v>70</v>
      </c>
      <c r="B10" s="9" t="s">
        <v>5</v>
      </c>
      <c r="C10" s="9" t="s">
        <v>17</v>
      </c>
      <c r="D10" s="10" t="s">
        <v>18</v>
      </c>
      <c r="E10" s="9" t="s">
        <v>8</v>
      </c>
      <c r="F10" s="62" t="s">
        <v>12</v>
      </c>
      <c r="G10" s="1"/>
      <c r="L10" s="3"/>
      <c r="M10" s="1"/>
    </row>
    <row r="11" spans="1:13" s="2" customFormat="1" ht="29.25" customHeight="1" x14ac:dyDescent="0.2">
      <c r="A11" s="8">
        <v>71</v>
      </c>
      <c r="B11" s="9" t="s">
        <v>5</v>
      </c>
      <c r="C11" s="9" t="s">
        <v>19</v>
      </c>
      <c r="D11" s="10" t="s">
        <v>20</v>
      </c>
      <c r="E11" s="9" t="s">
        <v>8</v>
      </c>
      <c r="F11" s="62" t="s">
        <v>9</v>
      </c>
      <c r="G11" s="1"/>
      <c r="L11" s="3"/>
      <c r="M11" s="1"/>
    </row>
    <row r="12" spans="1:13" s="2" customFormat="1" ht="27.75" customHeight="1" x14ac:dyDescent="0.2">
      <c r="A12" s="8">
        <v>72</v>
      </c>
      <c r="B12" s="9" t="s">
        <v>5</v>
      </c>
      <c r="C12" s="9" t="s">
        <v>21</v>
      </c>
      <c r="D12" s="10" t="s">
        <v>22</v>
      </c>
      <c r="E12" s="9" t="s">
        <v>8</v>
      </c>
      <c r="F12" s="62" t="s">
        <v>12</v>
      </c>
      <c r="G12" s="1"/>
      <c r="L12" s="3"/>
      <c r="M12" s="1"/>
    </row>
    <row r="13" spans="1:13" s="2" customFormat="1" ht="22.5" customHeight="1" x14ac:dyDescent="0.2">
      <c r="A13" s="8">
        <v>81</v>
      </c>
      <c r="B13" s="9" t="s">
        <v>5</v>
      </c>
      <c r="C13" s="9" t="s">
        <v>23</v>
      </c>
      <c r="D13" s="10" t="s">
        <v>24</v>
      </c>
      <c r="E13" s="9" t="s">
        <v>8</v>
      </c>
      <c r="F13" s="62" t="s">
        <v>9</v>
      </c>
      <c r="G13" s="1"/>
      <c r="L13" s="3"/>
      <c r="M13" s="1"/>
    </row>
    <row r="14" spans="1:13" s="2" customFormat="1" ht="12.75" x14ac:dyDescent="0.2">
      <c r="A14" s="8">
        <v>68</v>
      </c>
      <c r="B14" s="9" t="s">
        <v>5</v>
      </c>
      <c r="C14" s="9" t="s">
        <v>25</v>
      </c>
      <c r="D14" s="10" t="s">
        <v>26</v>
      </c>
      <c r="E14" s="9" t="s">
        <v>8</v>
      </c>
      <c r="F14" s="62">
        <v>350</v>
      </c>
      <c r="G14" s="1"/>
      <c r="L14" s="3"/>
      <c r="M14" s="1"/>
    </row>
    <row r="15" spans="1:13" s="2" customFormat="1" ht="15.75" customHeight="1" x14ac:dyDescent="0.2">
      <c r="A15" s="8">
        <v>79</v>
      </c>
      <c r="B15" s="9" t="s">
        <v>5</v>
      </c>
      <c r="C15" s="9" t="s">
        <v>27</v>
      </c>
      <c r="D15" s="10" t="s">
        <v>28</v>
      </c>
      <c r="E15" s="9" t="s">
        <v>8</v>
      </c>
      <c r="F15" s="62">
        <v>350</v>
      </c>
      <c r="G15" s="1"/>
      <c r="L15" s="3"/>
      <c r="M15" s="1"/>
    </row>
    <row r="16" spans="1:13" s="2" customFormat="1" ht="12.75" x14ac:dyDescent="0.2">
      <c r="A16" s="8">
        <v>80</v>
      </c>
      <c r="B16" s="9" t="s">
        <v>5</v>
      </c>
      <c r="C16" s="9" t="s">
        <v>29</v>
      </c>
      <c r="D16" s="10" t="s">
        <v>30</v>
      </c>
      <c r="E16" s="9" t="s">
        <v>8</v>
      </c>
      <c r="F16" s="62">
        <v>600</v>
      </c>
      <c r="G16" s="1"/>
      <c r="L16" s="3"/>
      <c r="M16" s="1"/>
    </row>
    <row r="17" spans="1:13" s="2" customFormat="1" ht="14.25" customHeight="1" x14ac:dyDescent="0.2">
      <c r="A17" s="8">
        <v>2048</v>
      </c>
      <c r="B17" s="9" t="s">
        <v>5</v>
      </c>
      <c r="C17" s="9" t="s">
        <v>31</v>
      </c>
      <c r="D17" s="10" t="s">
        <v>32</v>
      </c>
      <c r="E17" s="9" t="s">
        <v>8</v>
      </c>
      <c r="F17" s="62">
        <v>350</v>
      </c>
      <c r="G17" s="1"/>
      <c r="L17" s="3"/>
      <c r="M17" s="1"/>
    </row>
    <row r="18" spans="1:13" s="2" customFormat="1" ht="14.25" customHeight="1" x14ac:dyDescent="0.2">
      <c r="A18" s="8">
        <v>2042</v>
      </c>
      <c r="B18" s="9" t="s">
        <v>5</v>
      </c>
      <c r="C18" s="9" t="s">
        <v>33</v>
      </c>
      <c r="D18" s="10" t="s">
        <v>34</v>
      </c>
      <c r="E18" s="9" t="s">
        <v>8</v>
      </c>
      <c r="F18" s="62">
        <v>250</v>
      </c>
      <c r="G18" s="1"/>
      <c r="L18" s="3"/>
      <c r="M18" s="1"/>
    </row>
    <row r="19" spans="1:13" s="2" customFormat="1" ht="24.75" customHeight="1" x14ac:dyDescent="0.2">
      <c r="A19" s="8">
        <v>4</v>
      </c>
      <c r="B19" s="9" t="s">
        <v>5</v>
      </c>
      <c r="C19" s="9" t="s">
        <v>36</v>
      </c>
      <c r="D19" s="10" t="s">
        <v>37</v>
      </c>
      <c r="E19" s="11" t="s">
        <v>38</v>
      </c>
      <c r="F19" s="62">
        <v>1100</v>
      </c>
      <c r="G19" s="1"/>
      <c r="L19" s="3"/>
      <c r="M19" s="1"/>
    </row>
    <row r="20" spans="1:13" s="2" customFormat="1" ht="14.25" customHeight="1" x14ac:dyDescent="0.2">
      <c r="A20" s="12">
        <v>1162</v>
      </c>
      <c r="B20" s="13" t="s">
        <v>5</v>
      </c>
      <c r="C20" s="13" t="s">
        <v>39</v>
      </c>
      <c r="D20" s="14" t="s">
        <v>40</v>
      </c>
      <c r="E20" s="15" t="s">
        <v>38</v>
      </c>
      <c r="F20" s="63">
        <v>300</v>
      </c>
      <c r="G20" s="1"/>
      <c r="L20" s="3"/>
      <c r="M20" s="1"/>
    </row>
    <row r="21" spans="1:13" s="2" customFormat="1" ht="14.25" customHeight="1" x14ac:dyDescent="0.2">
      <c r="A21" s="8">
        <v>63</v>
      </c>
      <c r="B21" s="9" t="s">
        <v>42</v>
      </c>
      <c r="C21" s="9" t="s">
        <v>43</v>
      </c>
      <c r="D21" s="10" t="s">
        <v>44</v>
      </c>
      <c r="E21" s="9" t="s">
        <v>45</v>
      </c>
      <c r="F21" s="62">
        <v>180</v>
      </c>
      <c r="G21" s="1"/>
      <c r="L21" s="3"/>
      <c r="M21" s="1"/>
    </row>
    <row r="22" spans="1:13" s="2" customFormat="1" ht="12.75" x14ac:dyDescent="0.2">
      <c r="A22" s="8">
        <v>2047</v>
      </c>
      <c r="B22" s="9" t="s">
        <v>42</v>
      </c>
      <c r="C22" s="9" t="s">
        <v>47</v>
      </c>
      <c r="D22" s="10" t="s">
        <v>48</v>
      </c>
      <c r="E22" s="9" t="s">
        <v>45</v>
      </c>
      <c r="F22" s="62">
        <v>150</v>
      </c>
      <c r="G22" s="1"/>
      <c r="L22" s="3"/>
      <c r="M22" s="1"/>
    </row>
    <row r="23" spans="1:13" s="2" customFormat="1" ht="12.75" x14ac:dyDescent="0.2">
      <c r="A23" s="8">
        <v>77</v>
      </c>
      <c r="B23" s="9" t="s">
        <v>5</v>
      </c>
      <c r="C23" s="9" t="s">
        <v>50</v>
      </c>
      <c r="D23" s="10" t="s">
        <v>51</v>
      </c>
      <c r="E23" s="9" t="s">
        <v>52</v>
      </c>
      <c r="F23" s="62">
        <v>180</v>
      </c>
      <c r="G23" s="1"/>
      <c r="L23" s="3"/>
      <c r="M23" s="1"/>
    </row>
    <row r="24" spans="1:13" s="2" customFormat="1" ht="15" customHeight="1" x14ac:dyDescent="0.2">
      <c r="A24" s="8">
        <v>46</v>
      </c>
      <c r="B24" s="9" t="s">
        <v>5</v>
      </c>
      <c r="C24" s="9" t="s">
        <v>53</v>
      </c>
      <c r="D24" s="10" t="s">
        <v>54</v>
      </c>
      <c r="E24" s="9" t="s">
        <v>52</v>
      </c>
      <c r="F24" s="62" t="s">
        <v>55</v>
      </c>
      <c r="G24" s="1"/>
      <c r="L24" s="3"/>
      <c r="M24" s="1"/>
    </row>
    <row r="25" spans="1:13" s="2" customFormat="1" ht="25.5" x14ac:dyDescent="0.2">
      <c r="A25" s="8">
        <v>2043</v>
      </c>
      <c r="B25" s="9" t="s">
        <v>5</v>
      </c>
      <c r="C25" s="9" t="s">
        <v>56</v>
      </c>
      <c r="D25" s="10" t="s">
        <v>57</v>
      </c>
      <c r="E25" s="9" t="s">
        <v>8</v>
      </c>
      <c r="F25" s="62">
        <v>110</v>
      </c>
      <c r="G25" s="1"/>
      <c r="L25" s="3"/>
      <c r="M25" s="1"/>
    </row>
    <row r="26" spans="1:13" s="2" customFormat="1" ht="25.5" x14ac:dyDescent="0.2">
      <c r="A26" s="8">
        <v>2040</v>
      </c>
      <c r="B26" s="9" t="s">
        <v>5</v>
      </c>
      <c r="C26" s="9" t="s">
        <v>58</v>
      </c>
      <c r="D26" s="10" t="s">
        <v>59</v>
      </c>
      <c r="E26" s="9" t="s">
        <v>8</v>
      </c>
      <c r="F26" s="62">
        <v>110</v>
      </c>
      <c r="G26" s="1"/>
      <c r="L26" s="3"/>
      <c r="M26" s="1"/>
    </row>
    <row r="27" spans="1:13" s="2" customFormat="1" ht="25.5" x14ac:dyDescent="0.2">
      <c r="A27" s="8">
        <v>2038</v>
      </c>
      <c r="B27" s="9" t="s">
        <v>5</v>
      </c>
      <c r="C27" s="9" t="s">
        <v>60</v>
      </c>
      <c r="D27" s="10" t="s">
        <v>61</v>
      </c>
      <c r="E27" s="9" t="s">
        <v>8</v>
      </c>
      <c r="F27" s="62">
        <v>120</v>
      </c>
      <c r="G27" s="1"/>
      <c r="L27" s="3"/>
      <c r="M27" s="1"/>
    </row>
    <row r="28" spans="1:13" s="2" customFormat="1" ht="12.75" x14ac:dyDescent="0.2">
      <c r="A28" s="8">
        <v>2037</v>
      </c>
      <c r="B28" s="9" t="s">
        <v>5</v>
      </c>
      <c r="C28" s="9" t="s">
        <v>63</v>
      </c>
      <c r="D28" s="10" t="s">
        <v>64</v>
      </c>
      <c r="E28" s="9" t="s">
        <v>8</v>
      </c>
      <c r="F28" s="62">
        <v>130</v>
      </c>
      <c r="G28" s="1"/>
      <c r="L28" s="3"/>
      <c r="M28" s="1"/>
    </row>
    <row r="29" spans="1:13" s="2" customFormat="1" ht="30.75" customHeight="1" x14ac:dyDescent="0.2">
      <c r="A29" s="8">
        <v>2036</v>
      </c>
      <c r="B29" s="9" t="s">
        <v>5</v>
      </c>
      <c r="C29" s="9" t="s">
        <v>66</v>
      </c>
      <c r="D29" s="10" t="s">
        <v>67</v>
      </c>
      <c r="E29" s="9" t="s">
        <v>8</v>
      </c>
      <c r="F29" s="62">
        <v>180</v>
      </c>
      <c r="G29" s="1"/>
      <c r="L29" s="3"/>
      <c r="M29" s="1"/>
    </row>
    <row r="30" spans="1:13" s="2" customFormat="1" ht="12.75" x14ac:dyDescent="0.2">
      <c r="A30" s="8">
        <v>2039</v>
      </c>
      <c r="B30" s="9" t="s">
        <v>5</v>
      </c>
      <c r="C30" s="9" t="s">
        <v>68</v>
      </c>
      <c r="D30" s="10" t="s">
        <v>69</v>
      </c>
      <c r="E30" s="9" t="s">
        <v>8</v>
      </c>
      <c r="F30" s="62">
        <v>130</v>
      </c>
      <c r="G30" s="1"/>
      <c r="L30" s="3"/>
      <c r="M30" s="1"/>
    </row>
    <row r="31" spans="1:13" s="2" customFormat="1" ht="12.75" x14ac:dyDescent="0.2">
      <c r="A31" s="8">
        <v>2034</v>
      </c>
      <c r="B31" s="9" t="s">
        <v>5</v>
      </c>
      <c r="C31" s="9" t="s">
        <v>70</v>
      </c>
      <c r="D31" s="10" t="s">
        <v>71</v>
      </c>
      <c r="E31" s="9" t="s">
        <v>8</v>
      </c>
      <c r="F31" s="62">
        <v>150</v>
      </c>
      <c r="G31" s="1"/>
      <c r="L31" s="3"/>
      <c r="M31" s="1"/>
    </row>
    <row r="32" spans="1:13" s="2" customFormat="1" ht="12.75" x14ac:dyDescent="0.2">
      <c r="A32" s="8">
        <v>2035</v>
      </c>
      <c r="B32" s="9" t="s">
        <v>5</v>
      </c>
      <c r="C32" s="9" t="s">
        <v>72</v>
      </c>
      <c r="D32" s="10" t="s">
        <v>73</v>
      </c>
      <c r="E32" s="9">
        <v>1</v>
      </c>
      <c r="F32" s="62" t="s">
        <v>74</v>
      </c>
      <c r="G32" s="1"/>
      <c r="L32" s="3"/>
      <c r="M32" s="1"/>
    </row>
    <row r="33" spans="1:13" s="2" customFormat="1" ht="12.75" x14ac:dyDescent="0.2">
      <c r="A33" s="8">
        <v>2078</v>
      </c>
      <c r="B33" s="9" t="s">
        <v>42</v>
      </c>
      <c r="C33" s="16">
        <v>38039</v>
      </c>
      <c r="D33" s="10" t="s">
        <v>75</v>
      </c>
      <c r="E33" s="9">
        <v>1</v>
      </c>
      <c r="F33" s="62">
        <v>70</v>
      </c>
      <c r="G33" s="1"/>
      <c r="L33" s="3"/>
      <c r="M33" s="1"/>
    </row>
    <row r="34" spans="1:13" s="2" customFormat="1" ht="12.75" x14ac:dyDescent="0.2">
      <c r="A34" s="8">
        <v>2081</v>
      </c>
      <c r="B34" s="9" t="s">
        <v>77</v>
      </c>
      <c r="C34" s="9" t="s">
        <v>78</v>
      </c>
      <c r="D34" s="10" t="s">
        <v>79</v>
      </c>
      <c r="E34" s="17" t="s">
        <v>80</v>
      </c>
      <c r="F34" s="62">
        <v>90</v>
      </c>
      <c r="G34" s="1"/>
      <c r="L34" s="3"/>
      <c r="M34" s="1"/>
    </row>
    <row r="35" spans="1:13" s="2" customFormat="1" ht="12.75" x14ac:dyDescent="0.2">
      <c r="A35" s="8">
        <v>2082</v>
      </c>
      <c r="B35" s="9" t="s">
        <v>77</v>
      </c>
      <c r="C35" s="9" t="s">
        <v>81</v>
      </c>
      <c r="D35" s="10" t="s">
        <v>82</v>
      </c>
      <c r="E35" s="9">
        <v>1</v>
      </c>
      <c r="F35" s="62">
        <v>30</v>
      </c>
      <c r="G35" s="1"/>
      <c r="L35" s="3"/>
      <c r="M35" s="1"/>
    </row>
    <row r="36" spans="1:13" s="2" customFormat="1" ht="12.75" x14ac:dyDescent="0.2">
      <c r="A36" s="8">
        <v>2079</v>
      </c>
      <c r="B36" s="9" t="s">
        <v>77</v>
      </c>
      <c r="C36" s="9" t="s">
        <v>83</v>
      </c>
      <c r="D36" s="10" t="s">
        <v>84</v>
      </c>
      <c r="E36" s="9">
        <v>1</v>
      </c>
      <c r="F36" s="62">
        <v>230</v>
      </c>
      <c r="G36" s="1"/>
      <c r="L36" s="3"/>
      <c r="M36" s="1"/>
    </row>
    <row r="37" spans="1:13" s="2" customFormat="1" ht="33.75" customHeight="1" x14ac:dyDescent="0.2">
      <c r="A37" s="8">
        <v>74</v>
      </c>
      <c r="B37" s="9" t="s">
        <v>5</v>
      </c>
      <c r="C37" s="9" t="s">
        <v>85</v>
      </c>
      <c r="D37" s="10" t="s">
        <v>86</v>
      </c>
      <c r="E37" s="9" t="s">
        <v>52</v>
      </c>
      <c r="F37" s="62">
        <v>450</v>
      </c>
      <c r="G37" s="1"/>
      <c r="L37" s="3"/>
      <c r="M37" s="1"/>
    </row>
    <row r="38" spans="1:13" s="2" customFormat="1" ht="46.5" customHeight="1" x14ac:dyDescent="0.2">
      <c r="A38" s="8">
        <v>2090</v>
      </c>
      <c r="B38" s="9" t="s">
        <v>5</v>
      </c>
      <c r="C38" s="9" t="s">
        <v>88</v>
      </c>
      <c r="D38" s="10" t="s">
        <v>89</v>
      </c>
      <c r="E38" s="9" t="s">
        <v>52</v>
      </c>
      <c r="F38" s="62">
        <v>550</v>
      </c>
      <c r="G38" s="1"/>
      <c r="L38" s="3"/>
      <c r="M38" s="1"/>
    </row>
    <row r="39" spans="1:13" s="2" customFormat="1" ht="38.25" x14ac:dyDescent="0.2">
      <c r="A39" s="8">
        <v>2091</v>
      </c>
      <c r="B39" s="9" t="s">
        <v>5</v>
      </c>
      <c r="C39" s="9" t="s">
        <v>85</v>
      </c>
      <c r="D39" s="10" t="s">
        <v>91</v>
      </c>
      <c r="E39" s="9" t="s">
        <v>52</v>
      </c>
      <c r="F39" s="62">
        <v>1400</v>
      </c>
      <c r="G39" s="1"/>
      <c r="L39" s="3"/>
      <c r="M39" s="1"/>
    </row>
    <row r="40" spans="1:13" s="2" customFormat="1" ht="12.75" x14ac:dyDescent="0.2">
      <c r="A40" s="8">
        <v>2044</v>
      </c>
      <c r="B40" s="9" t="s">
        <v>77</v>
      </c>
      <c r="C40" s="9" t="s">
        <v>83</v>
      </c>
      <c r="D40" s="10" t="s">
        <v>92</v>
      </c>
      <c r="E40" s="9" t="s">
        <v>80</v>
      </c>
      <c r="F40" s="62">
        <v>180</v>
      </c>
      <c r="G40" s="1"/>
      <c r="L40" s="3"/>
      <c r="M40" s="1"/>
    </row>
    <row r="41" spans="1:13" s="2" customFormat="1" ht="15.75" customHeight="1" x14ac:dyDescent="0.2">
      <c r="A41" s="8">
        <v>85</v>
      </c>
      <c r="B41" s="9" t="s">
        <v>77</v>
      </c>
      <c r="C41" s="72" t="s">
        <v>93</v>
      </c>
      <c r="D41" s="10" t="s">
        <v>94</v>
      </c>
      <c r="E41" s="9" t="s">
        <v>80</v>
      </c>
      <c r="F41" s="62">
        <v>150</v>
      </c>
      <c r="G41" s="1"/>
      <c r="L41" s="3"/>
      <c r="M41" s="1"/>
    </row>
    <row r="42" spans="1:13" s="2" customFormat="1" ht="15.75" customHeight="1" x14ac:dyDescent="0.2">
      <c r="A42" s="8">
        <v>84</v>
      </c>
      <c r="B42" s="9" t="s">
        <v>77</v>
      </c>
      <c r="C42" s="72" t="s">
        <v>95</v>
      </c>
      <c r="D42" s="10" t="s">
        <v>96</v>
      </c>
      <c r="E42" s="9">
        <v>1</v>
      </c>
      <c r="F42" s="62">
        <v>150</v>
      </c>
      <c r="G42" s="1"/>
      <c r="L42" s="3"/>
      <c r="M42" s="1"/>
    </row>
    <row r="43" spans="1:13" s="2" customFormat="1" ht="12.75" x14ac:dyDescent="0.2">
      <c r="A43" s="8">
        <v>86</v>
      </c>
      <c r="B43" s="9" t="s">
        <v>77</v>
      </c>
      <c r="C43" s="72" t="s">
        <v>1954</v>
      </c>
      <c r="D43" s="10" t="s">
        <v>97</v>
      </c>
      <c r="E43" s="9" t="s">
        <v>80</v>
      </c>
      <c r="F43" s="62">
        <v>350</v>
      </c>
      <c r="G43" s="1"/>
      <c r="L43" s="3"/>
      <c r="M43" s="1"/>
    </row>
    <row r="44" spans="1:13" s="2" customFormat="1" ht="12.75" x14ac:dyDescent="0.2">
      <c r="A44" s="8">
        <v>7</v>
      </c>
      <c r="B44" s="9" t="s">
        <v>77</v>
      </c>
      <c r="C44" s="9" t="s">
        <v>98</v>
      </c>
      <c r="D44" s="10" t="s">
        <v>99</v>
      </c>
      <c r="E44" s="9">
        <v>1</v>
      </c>
      <c r="F44" s="62">
        <v>100</v>
      </c>
      <c r="G44" s="1"/>
      <c r="L44" s="3"/>
      <c r="M44" s="1"/>
    </row>
    <row r="45" spans="1:13" s="2" customFormat="1" ht="12.75" x14ac:dyDescent="0.2">
      <c r="A45" s="8">
        <v>1196</v>
      </c>
      <c r="B45" s="9" t="s">
        <v>77</v>
      </c>
      <c r="C45" s="9" t="s">
        <v>101</v>
      </c>
      <c r="D45" s="10" t="s">
        <v>102</v>
      </c>
      <c r="E45" s="9" t="s">
        <v>80</v>
      </c>
      <c r="F45" s="62">
        <v>650</v>
      </c>
      <c r="G45" s="1"/>
      <c r="L45" s="3"/>
      <c r="M45" s="1"/>
    </row>
    <row r="46" spans="1:13" s="2" customFormat="1" ht="33" customHeight="1" x14ac:dyDescent="0.2">
      <c r="A46" s="8">
        <v>2080</v>
      </c>
      <c r="B46" s="9" t="s">
        <v>77</v>
      </c>
      <c r="C46" s="9" t="s">
        <v>104</v>
      </c>
      <c r="D46" s="10" t="s">
        <v>105</v>
      </c>
      <c r="E46" s="9" t="s">
        <v>80</v>
      </c>
      <c r="F46" s="62">
        <v>120</v>
      </c>
      <c r="G46" s="1"/>
      <c r="L46" s="3"/>
      <c r="M46" s="1"/>
    </row>
    <row r="47" spans="1:13" s="2" customFormat="1" ht="25.5" customHeight="1" x14ac:dyDescent="0.2">
      <c r="A47" s="8">
        <v>42</v>
      </c>
      <c r="B47" s="9" t="s">
        <v>77</v>
      </c>
      <c r="C47" s="9" t="s">
        <v>106</v>
      </c>
      <c r="D47" s="10" t="s">
        <v>107</v>
      </c>
      <c r="E47" s="9" t="s">
        <v>80</v>
      </c>
      <c r="F47" s="62">
        <v>360</v>
      </c>
      <c r="G47" s="1"/>
      <c r="L47" s="3"/>
      <c r="M47" s="1"/>
    </row>
    <row r="48" spans="1:13" s="2" customFormat="1" ht="15.75" customHeight="1" x14ac:dyDescent="0.2">
      <c r="A48" s="8">
        <v>1197</v>
      </c>
      <c r="B48" s="9" t="s">
        <v>77</v>
      </c>
      <c r="C48" s="9" t="s">
        <v>108</v>
      </c>
      <c r="D48" s="10" t="s">
        <v>109</v>
      </c>
      <c r="E48" s="9" t="s">
        <v>80</v>
      </c>
      <c r="F48" s="62">
        <v>380</v>
      </c>
      <c r="G48" s="1"/>
      <c r="L48" s="3"/>
      <c r="M48" s="1"/>
    </row>
    <row r="49" spans="1:13" s="2" customFormat="1" ht="15.75" customHeight="1" x14ac:dyDescent="0.2">
      <c r="A49" s="8">
        <v>65</v>
      </c>
      <c r="B49" s="9" t="s">
        <v>77</v>
      </c>
      <c r="C49" s="9" t="s">
        <v>110</v>
      </c>
      <c r="D49" s="10" t="s">
        <v>111</v>
      </c>
      <c r="E49" s="9">
        <v>1</v>
      </c>
      <c r="F49" s="62">
        <v>120</v>
      </c>
      <c r="G49" s="1"/>
      <c r="L49" s="3"/>
      <c r="M49" s="1"/>
    </row>
    <row r="50" spans="1:13" s="2" customFormat="1" ht="15.75" customHeight="1" x14ac:dyDescent="0.2">
      <c r="A50" s="8">
        <v>10</v>
      </c>
      <c r="B50" s="9" t="s">
        <v>77</v>
      </c>
      <c r="C50" s="9" t="s">
        <v>112</v>
      </c>
      <c r="D50" s="10" t="s">
        <v>113</v>
      </c>
      <c r="E50" s="9" t="s">
        <v>114</v>
      </c>
      <c r="F50" s="62">
        <v>110</v>
      </c>
      <c r="G50" s="1"/>
      <c r="L50" s="3"/>
      <c r="M50" s="1"/>
    </row>
    <row r="51" spans="1:13" s="2" customFormat="1" ht="15.75" customHeight="1" x14ac:dyDescent="0.2">
      <c r="A51" s="8">
        <v>11</v>
      </c>
      <c r="B51" s="9" t="s">
        <v>77</v>
      </c>
      <c r="C51" s="9" t="s">
        <v>115</v>
      </c>
      <c r="D51" s="10" t="s">
        <v>116</v>
      </c>
      <c r="E51" s="9" t="s">
        <v>114</v>
      </c>
      <c r="F51" s="62">
        <v>170</v>
      </c>
      <c r="G51" s="1"/>
      <c r="L51" s="3"/>
      <c r="M51" s="1"/>
    </row>
    <row r="52" spans="1:13" s="2" customFormat="1" ht="15.75" customHeight="1" x14ac:dyDescent="0.2">
      <c r="A52" s="8">
        <v>12</v>
      </c>
      <c r="B52" s="9" t="s">
        <v>77</v>
      </c>
      <c r="C52" s="9" t="s">
        <v>118</v>
      </c>
      <c r="D52" s="10" t="s">
        <v>119</v>
      </c>
      <c r="E52" s="9" t="s">
        <v>114</v>
      </c>
      <c r="F52" s="62">
        <v>80</v>
      </c>
      <c r="G52" s="1"/>
      <c r="L52" s="3"/>
      <c r="M52" s="1"/>
    </row>
    <row r="53" spans="1:13" s="2" customFormat="1" ht="15.75" customHeight="1" x14ac:dyDescent="0.2">
      <c r="A53" s="8">
        <v>66</v>
      </c>
      <c r="B53" s="9" t="s">
        <v>77</v>
      </c>
      <c r="C53" s="9" t="s">
        <v>121</v>
      </c>
      <c r="D53" s="10" t="s">
        <v>122</v>
      </c>
      <c r="E53" s="9" t="s">
        <v>114</v>
      </c>
      <c r="F53" s="62">
        <v>70</v>
      </c>
      <c r="G53" s="1"/>
      <c r="L53" s="3"/>
      <c r="M53" s="1"/>
    </row>
    <row r="54" spans="1:13" s="2" customFormat="1" ht="15.75" customHeight="1" x14ac:dyDescent="0.2">
      <c r="A54" s="8">
        <v>13</v>
      </c>
      <c r="B54" s="9" t="s">
        <v>77</v>
      </c>
      <c r="C54" s="9" t="s">
        <v>123</v>
      </c>
      <c r="D54" s="10" t="s">
        <v>124</v>
      </c>
      <c r="E54" s="9" t="s">
        <v>114</v>
      </c>
      <c r="F54" s="62">
        <v>130</v>
      </c>
      <c r="G54" s="1"/>
      <c r="L54" s="3"/>
      <c r="M54" s="1"/>
    </row>
    <row r="55" spans="1:13" s="2" customFormat="1" ht="15.75" customHeight="1" x14ac:dyDescent="0.2">
      <c r="A55" s="8">
        <v>67</v>
      </c>
      <c r="B55" s="9" t="s">
        <v>77</v>
      </c>
      <c r="C55" s="9" t="s">
        <v>125</v>
      </c>
      <c r="D55" s="10" t="s">
        <v>126</v>
      </c>
      <c r="E55" s="9" t="s">
        <v>114</v>
      </c>
      <c r="F55" s="62">
        <v>120</v>
      </c>
      <c r="G55" s="1"/>
      <c r="L55" s="3"/>
      <c r="M55" s="1"/>
    </row>
    <row r="56" spans="1:13" s="2" customFormat="1" ht="15.75" customHeight="1" x14ac:dyDescent="0.2">
      <c r="A56" s="8">
        <v>105</v>
      </c>
      <c r="B56" s="9" t="s">
        <v>77</v>
      </c>
      <c r="C56" s="9" t="s">
        <v>127</v>
      </c>
      <c r="D56" s="10" t="s">
        <v>128</v>
      </c>
      <c r="E56" s="9" t="s">
        <v>114</v>
      </c>
      <c r="F56" s="62">
        <v>130</v>
      </c>
      <c r="G56" s="1"/>
      <c r="L56" s="3"/>
      <c r="M56" s="1"/>
    </row>
    <row r="57" spans="1:13" s="2" customFormat="1" ht="15.75" customHeight="1" x14ac:dyDescent="0.2">
      <c r="A57" s="8">
        <v>8</v>
      </c>
      <c r="B57" s="9" t="s">
        <v>77</v>
      </c>
      <c r="C57" s="9" t="s">
        <v>129</v>
      </c>
      <c r="D57" s="10" t="s">
        <v>130</v>
      </c>
      <c r="E57" s="9">
        <v>1</v>
      </c>
      <c r="F57" s="62">
        <v>110</v>
      </c>
      <c r="G57" s="1"/>
      <c r="L57" s="3"/>
      <c r="M57" s="1"/>
    </row>
    <row r="58" spans="1:13" s="2" customFormat="1" ht="15.75" customHeight="1" x14ac:dyDescent="0.2">
      <c r="A58" s="8">
        <v>9</v>
      </c>
      <c r="B58" s="9" t="s">
        <v>77</v>
      </c>
      <c r="C58" s="9" t="s">
        <v>131</v>
      </c>
      <c r="D58" s="10" t="s">
        <v>132</v>
      </c>
      <c r="E58" s="9">
        <v>1</v>
      </c>
      <c r="F58" s="62">
        <v>170</v>
      </c>
      <c r="G58" s="1"/>
      <c r="L58" s="3"/>
      <c r="M58" s="1"/>
    </row>
    <row r="59" spans="1:13" s="2" customFormat="1" ht="15.75" customHeight="1" x14ac:dyDescent="0.2">
      <c r="A59" s="8">
        <v>95</v>
      </c>
      <c r="B59" s="9" t="s">
        <v>77</v>
      </c>
      <c r="C59" s="9" t="s">
        <v>133</v>
      </c>
      <c r="D59" s="10" t="s">
        <v>134</v>
      </c>
      <c r="E59" s="9" t="s">
        <v>114</v>
      </c>
      <c r="F59" s="62">
        <v>80</v>
      </c>
      <c r="G59" s="1"/>
      <c r="L59" s="3"/>
      <c r="M59" s="1"/>
    </row>
    <row r="60" spans="1:13" s="2" customFormat="1" ht="15.75" customHeight="1" x14ac:dyDescent="0.2">
      <c r="A60" s="8">
        <v>94</v>
      </c>
      <c r="B60" s="9" t="s">
        <v>77</v>
      </c>
      <c r="C60" s="9" t="s">
        <v>135</v>
      </c>
      <c r="D60" s="10" t="s">
        <v>136</v>
      </c>
      <c r="E60" s="9" t="s">
        <v>114</v>
      </c>
      <c r="F60" s="62">
        <v>120</v>
      </c>
      <c r="G60" s="1"/>
      <c r="L60" s="3"/>
      <c r="M60" s="1"/>
    </row>
    <row r="61" spans="1:13" s="2" customFormat="1" ht="15.75" customHeight="1" x14ac:dyDescent="0.2">
      <c r="A61" s="8">
        <v>19</v>
      </c>
      <c r="B61" s="9" t="s">
        <v>77</v>
      </c>
      <c r="C61" s="9" t="s">
        <v>137</v>
      </c>
      <c r="D61" s="10" t="s">
        <v>138</v>
      </c>
      <c r="E61" s="9" t="s">
        <v>114</v>
      </c>
      <c r="F61" s="62">
        <v>120</v>
      </c>
      <c r="G61" s="1"/>
      <c r="L61" s="3"/>
      <c r="M61" s="1"/>
    </row>
    <row r="62" spans="1:13" s="2" customFormat="1" ht="12.75" x14ac:dyDescent="0.2">
      <c r="A62" s="8">
        <v>82</v>
      </c>
      <c r="B62" s="9" t="s">
        <v>77</v>
      </c>
      <c r="C62" s="9" t="s">
        <v>139</v>
      </c>
      <c r="D62" s="10" t="s">
        <v>140</v>
      </c>
      <c r="E62" s="9" t="s">
        <v>114</v>
      </c>
      <c r="F62" s="62" t="s">
        <v>141</v>
      </c>
      <c r="G62" s="1"/>
      <c r="L62" s="3"/>
      <c r="M62" s="1"/>
    </row>
    <row r="63" spans="1:13" s="2" customFormat="1" ht="15.75" customHeight="1" x14ac:dyDescent="0.2">
      <c r="A63" s="8">
        <v>14</v>
      </c>
      <c r="B63" s="9" t="s">
        <v>77</v>
      </c>
      <c r="C63" s="9" t="s">
        <v>142</v>
      </c>
      <c r="D63" s="10" t="s">
        <v>143</v>
      </c>
      <c r="E63" s="9" t="s">
        <v>114</v>
      </c>
      <c r="F63" s="62">
        <v>90</v>
      </c>
      <c r="G63" s="1"/>
      <c r="L63" s="3"/>
      <c r="M63" s="1"/>
    </row>
    <row r="64" spans="1:13" s="2" customFormat="1" ht="15.75" customHeight="1" x14ac:dyDescent="0.2">
      <c r="A64" s="8">
        <v>97</v>
      </c>
      <c r="B64" s="9" t="s">
        <v>77</v>
      </c>
      <c r="C64" s="9" t="s">
        <v>144</v>
      </c>
      <c r="D64" s="10" t="s">
        <v>145</v>
      </c>
      <c r="E64" s="9" t="s">
        <v>114</v>
      </c>
      <c r="F64" s="62">
        <v>160</v>
      </c>
      <c r="G64" s="1"/>
      <c r="L64" s="3"/>
      <c r="M64" s="1"/>
    </row>
    <row r="65" spans="1:13" s="2" customFormat="1" ht="15.75" customHeight="1" x14ac:dyDescent="0.2">
      <c r="A65" s="8">
        <v>92</v>
      </c>
      <c r="B65" s="9" t="s">
        <v>77</v>
      </c>
      <c r="C65" s="9" t="s">
        <v>147</v>
      </c>
      <c r="D65" s="10" t="s">
        <v>148</v>
      </c>
      <c r="E65" s="9" t="s">
        <v>114</v>
      </c>
      <c r="F65" s="62">
        <v>160</v>
      </c>
      <c r="G65" s="1"/>
      <c r="L65" s="3"/>
      <c r="M65" s="1"/>
    </row>
    <row r="66" spans="1:13" s="2" customFormat="1" ht="15.75" customHeight="1" x14ac:dyDescent="0.2">
      <c r="A66" s="8">
        <v>106</v>
      </c>
      <c r="B66" s="9" t="s">
        <v>77</v>
      </c>
      <c r="C66" s="9" t="s">
        <v>149</v>
      </c>
      <c r="D66" s="10" t="s">
        <v>150</v>
      </c>
      <c r="E66" s="9" t="s">
        <v>114</v>
      </c>
      <c r="F66" s="62">
        <v>150</v>
      </c>
      <c r="G66" s="1"/>
      <c r="L66" s="3"/>
      <c r="M66" s="1"/>
    </row>
    <row r="67" spans="1:13" s="2" customFormat="1" ht="36" customHeight="1" x14ac:dyDescent="0.2">
      <c r="A67" s="8">
        <v>91</v>
      </c>
      <c r="B67" s="9" t="s">
        <v>77</v>
      </c>
      <c r="C67" s="9" t="s">
        <v>151</v>
      </c>
      <c r="D67" s="10" t="s">
        <v>152</v>
      </c>
      <c r="E67" s="9" t="s">
        <v>114</v>
      </c>
      <c r="F67" s="62">
        <v>650</v>
      </c>
      <c r="G67" s="1"/>
      <c r="L67" s="3"/>
      <c r="M67" s="1"/>
    </row>
    <row r="68" spans="1:13" s="2" customFormat="1" ht="15.75" customHeight="1" x14ac:dyDescent="0.2">
      <c r="A68" s="8">
        <v>89</v>
      </c>
      <c r="B68" s="9" t="s">
        <v>77</v>
      </c>
      <c r="C68" s="9" t="s">
        <v>153</v>
      </c>
      <c r="D68" s="10" t="s">
        <v>154</v>
      </c>
      <c r="E68" s="9" t="s">
        <v>114</v>
      </c>
      <c r="F68" s="62">
        <v>750</v>
      </c>
      <c r="G68" s="1"/>
      <c r="L68" s="3"/>
      <c r="M68" s="1"/>
    </row>
    <row r="69" spans="1:13" s="2" customFormat="1" ht="15.75" customHeight="1" x14ac:dyDescent="0.2">
      <c r="A69" s="8">
        <v>90</v>
      </c>
      <c r="B69" s="9" t="s">
        <v>77</v>
      </c>
      <c r="C69" s="9" t="s">
        <v>156</v>
      </c>
      <c r="D69" s="10" t="s">
        <v>157</v>
      </c>
      <c r="E69" s="9" t="s">
        <v>114</v>
      </c>
      <c r="F69" s="62">
        <v>650</v>
      </c>
      <c r="G69" s="1"/>
      <c r="L69" s="3"/>
      <c r="M69" s="1"/>
    </row>
    <row r="70" spans="1:13" s="2" customFormat="1" ht="15.75" customHeight="1" x14ac:dyDescent="0.2">
      <c r="A70" s="8">
        <v>15</v>
      </c>
      <c r="B70" s="9" t="s">
        <v>77</v>
      </c>
      <c r="C70" s="9" t="s">
        <v>158</v>
      </c>
      <c r="D70" s="10" t="s">
        <v>159</v>
      </c>
      <c r="E70" s="9" t="s">
        <v>114</v>
      </c>
      <c r="F70" s="62">
        <v>200</v>
      </c>
      <c r="G70" s="1"/>
      <c r="L70" s="3"/>
      <c r="M70" s="1"/>
    </row>
    <row r="71" spans="1:13" s="2" customFormat="1" ht="15.75" customHeight="1" x14ac:dyDescent="0.2">
      <c r="A71" s="8">
        <v>96</v>
      </c>
      <c r="B71" s="9" t="s">
        <v>77</v>
      </c>
      <c r="C71" s="9" t="s">
        <v>161</v>
      </c>
      <c r="D71" s="10" t="s">
        <v>162</v>
      </c>
      <c r="E71" s="9" t="s">
        <v>114</v>
      </c>
      <c r="F71" s="62">
        <v>400</v>
      </c>
      <c r="G71" s="1"/>
      <c r="L71" s="3"/>
      <c r="M71" s="1"/>
    </row>
    <row r="72" spans="1:13" s="2" customFormat="1" ht="15.75" customHeight="1" x14ac:dyDescent="0.2">
      <c r="A72" s="8">
        <v>93</v>
      </c>
      <c r="B72" s="9" t="s">
        <v>77</v>
      </c>
      <c r="C72" s="9" t="s">
        <v>164</v>
      </c>
      <c r="D72" s="10" t="s">
        <v>165</v>
      </c>
      <c r="E72" s="9" t="s">
        <v>114</v>
      </c>
      <c r="F72" s="62">
        <v>350</v>
      </c>
      <c r="G72" s="1"/>
      <c r="L72" s="3"/>
      <c r="M72" s="1"/>
    </row>
    <row r="73" spans="1:13" s="2" customFormat="1" ht="15.75" customHeight="1" x14ac:dyDescent="0.2">
      <c r="A73" s="8">
        <v>1136</v>
      </c>
      <c r="B73" s="9" t="s">
        <v>77</v>
      </c>
      <c r="C73" s="9" t="s">
        <v>166</v>
      </c>
      <c r="D73" s="10" t="s">
        <v>167</v>
      </c>
      <c r="E73" s="9" t="s">
        <v>114</v>
      </c>
      <c r="F73" s="62">
        <v>900</v>
      </c>
      <c r="G73" s="1"/>
      <c r="L73" s="3"/>
      <c r="M73" s="1"/>
    </row>
    <row r="74" spans="1:13" s="2" customFormat="1" ht="15.75" customHeight="1" x14ac:dyDescent="0.2">
      <c r="A74" s="8">
        <v>45</v>
      </c>
      <c r="B74" s="9" t="s">
        <v>77</v>
      </c>
      <c r="C74" s="9" t="s">
        <v>169</v>
      </c>
      <c r="D74" s="10" t="s">
        <v>170</v>
      </c>
      <c r="E74" s="9" t="s">
        <v>171</v>
      </c>
      <c r="F74" s="62">
        <v>150</v>
      </c>
      <c r="G74" s="1"/>
      <c r="L74" s="3"/>
      <c r="M74" s="1"/>
    </row>
    <row r="75" spans="1:13" s="2" customFormat="1" ht="15.75" customHeight="1" x14ac:dyDescent="0.2">
      <c r="A75" s="8">
        <v>83</v>
      </c>
      <c r="B75" s="9" t="s">
        <v>77</v>
      </c>
      <c r="C75" s="9" t="s">
        <v>172</v>
      </c>
      <c r="D75" s="10" t="s">
        <v>173</v>
      </c>
      <c r="E75" s="9" t="s">
        <v>114</v>
      </c>
      <c r="F75" s="62">
        <v>100</v>
      </c>
      <c r="G75" s="1"/>
      <c r="L75" s="3"/>
      <c r="M75" s="1"/>
    </row>
    <row r="76" spans="1:13" s="2" customFormat="1" ht="15.75" customHeight="1" x14ac:dyDescent="0.2">
      <c r="A76" s="8">
        <v>87</v>
      </c>
      <c r="B76" s="9" t="s">
        <v>77</v>
      </c>
      <c r="C76" s="9" t="s">
        <v>174</v>
      </c>
      <c r="D76" s="10" t="s">
        <v>175</v>
      </c>
      <c r="E76" s="9" t="s">
        <v>80</v>
      </c>
      <c r="F76" s="62">
        <v>500</v>
      </c>
      <c r="G76" s="1"/>
      <c r="L76" s="3"/>
      <c r="M76" s="1"/>
    </row>
    <row r="77" spans="1:13" s="2" customFormat="1" ht="12.75" x14ac:dyDescent="0.2">
      <c r="A77" s="8">
        <v>102</v>
      </c>
      <c r="B77" s="9" t="s">
        <v>77</v>
      </c>
      <c r="C77" s="9" t="s">
        <v>177</v>
      </c>
      <c r="D77" s="10" t="s">
        <v>178</v>
      </c>
      <c r="E77" s="9" t="s">
        <v>114</v>
      </c>
      <c r="F77" s="62">
        <v>180</v>
      </c>
      <c r="G77" s="1"/>
      <c r="L77" s="3"/>
      <c r="M77" s="1"/>
    </row>
    <row r="78" spans="1:13" s="2" customFormat="1" ht="12.75" x14ac:dyDescent="0.2">
      <c r="A78" s="8">
        <v>104</v>
      </c>
      <c r="B78" s="9" t="s">
        <v>77</v>
      </c>
      <c r="C78" s="9" t="s">
        <v>179</v>
      </c>
      <c r="D78" s="10" t="s">
        <v>180</v>
      </c>
      <c r="E78" s="9" t="s">
        <v>114</v>
      </c>
      <c r="F78" s="62">
        <v>180</v>
      </c>
      <c r="G78" s="1"/>
      <c r="L78" s="3"/>
      <c r="M78" s="1"/>
    </row>
    <row r="79" spans="1:13" s="2" customFormat="1" ht="25.5" x14ac:dyDescent="0.2">
      <c r="A79" s="8">
        <v>103</v>
      </c>
      <c r="B79" s="9" t="s">
        <v>77</v>
      </c>
      <c r="C79" s="9" t="s">
        <v>181</v>
      </c>
      <c r="D79" s="10" t="s">
        <v>182</v>
      </c>
      <c r="E79" s="9" t="s">
        <v>114</v>
      </c>
      <c r="F79" s="62">
        <v>180</v>
      </c>
      <c r="G79" s="1"/>
      <c r="L79" s="3"/>
      <c r="M79" s="1"/>
    </row>
    <row r="80" spans="1:13" s="2" customFormat="1" ht="25.5" x14ac:dyDescent="0.2">
      <c r="A80" s="8">
        <v>98</v>
      </c>
      <c r="B80" s="9" t="s">
        <v>77</v>
      </c>
      <c r="C80" s="9" t="s">
        <v>183</v>
      </c>
      <c r="D80" s="10" t="s">
        <v>184</v>
      </c>
      <c r="E80" s="9" t="s">
        <v>114</v>
      </c>
      <c r="F80" s="62">
        <v>180</v>
      </c>
      <c r="G80" s="1"/>
      <c r="L80" s="3"/>
      <c r="M80" s="1"/>
    </row>
    <row r="81" spans="1:13" s="2" customFormat="1" ht="15.75" customHeight="1" x14ac:dyDescent="0.2">
      <c r="A81" s="8">
        <v>99</v>
      </c>
      <c r="B81" s="9" t="s">
        <v>77</v>
      </c>
      <c r="C81" s="9" t="s">
        <v>185</v>
      </c>
      <c r="D81" s="10" t="s">
        <v>186</v>
      </c>
      <c r="E81" s="9" t="s">
        <v>114</v>
      </c>
      <c r="F81" s="62">
        <v>180</v>
      </c>
      <c r="G81" s="1"/>
      <c r="L81" s="3"/>
      <c r="M81" s="1"/>
    </row>
    <row r="82" spans="1:13" s="2" customFormat="1" ht="25.5" x14ac:dyDescent="0.2">
      <c r="A82" s="8">
        <v>100</v>
      </c>
      <c r="B82" s="9" t="s">
        <v>77</v>
      </c>
      <c r="C82" s="9" t="s">
        <v>187</v>
      </c>
      <c r="D82" s="10" t="s">
        <v>188</v>
      </c>
      <c r="E82" s="9" t="s">
        <v>114</v>
      </c>
      <c r="F82" s="62">
        <v>180</v>
      </c>
      <c r="G82" s="1"/>
      <c r="L82" s="3"/>
      <c r="M82" s="1"/>
    </row>
    <row r="83" spans="1:13" s="2" customFormat="1" ht="15.75" customHeight="1" x14ac:dyDescent="0.2">
      <c r="A83" s="8">
        <v>101</v>
      </c>
      <c r="B83" s="9" t="s">
        <v>77</v>
      </c>
      <c r="C83" s="9" t="s">
        <v>189</v>
      </c>
      <c r="D83" s="10" t="s">
        <v>190</v>
      </c>
      <c r="E83" s="9" t="s">
        <v>114</v>
      </c>
      <c r="F83" s="62">
        <v>180</v>
      </c>
      <c r="G83" s="1"/>
      <c r="L83" s="3"/>
      <c r="M83" s="1"/>
    </row>
    <row r="84" spans="1:13" s="2" customFormat="1" ht="15.75" customHeight="1" x14ac:dyDescent="0.2">
      <c r="A84" s="8">
        <v>6</v>
      </c>
      <c r="B84" s="9" t="s">
        <v>77</v>
      </c>
      <c r="C84" s="9" t="s">
        <v>191</v>
      </c>
      <c r="D84" s="10" t="s">
        <v>192</v>
      </c>
      <c r="E84" s="9" t="s">
        <v>114</v>
      </c>
      <c r="F84" s="62">
        <v>180</v>
      </c>
      <c r="G84" s="1"/>
      <c r="L84" s="3"/>
      <c r="M84" s="1"/>
    </row>
    <row r="85" spans="1:13" s="2" customFormat="1" ht="15.75" customHeight="1" x14ac:dyDescent="0.2">
      <c r="A85" s="8">
        <v>88</v>
      </c>
      <c r="B85" s="9" t="s">
        <v>77</v>
      </c>
      <c r="C85" s="9" t="s">
        <v>193</v>
      </c>
      <c r="D85" s="10" t="s">
        <v>194</v>
      </c>
      <c r="E85" s="9" t="s">
        <v>114</v>
      </c>
      <c r="F85" s="62">
        <v>60</v>
      </c>
      <c r="G85" s="1"/>
      <c r="L85" s="3"/>
      <c r="M85" s="1"/>
    </row>
    <row r="86" spans="1:13" s="2" customFormat="1" ht="15.75" customHeight="1" x14ac:dyDescent="0.2">
      <c r="A86" s="8">
        <v>18</v>
      </c>
      <c r="B86" s="9" t="s">
        <v>77</v>
      </c>
      <c r="C86" s="9" t="s">
        <v>195</v>
      </c>
      <c r="D86" s="10" t="s">
        <v>196</v>
      </c>
      <c r="E86" s="9" t="s">
        <v>114</v>
      </c>
      <c r="F86" s="62">
        <v>120</v>
      </c>
      <c r="G86" s="1"/>
      <c r="L86" s="3"/>
      <c r="M86" s="1"/>
    </row>
    <row r="87" spans="1:13" s="2" customFormat="1" ht="25.5" x14ac:dyDescent="0.2">
      <c r="A87" s="8">
        <v>16</v>
      </c>
      <c r="B87" s="9" t="s">
        <v>77</v>
      </c>
      <c r="C87" s="9" t="s">
        <v>197</v>
      </c>
      <c r="D87" s="10" t="s">
        <v>198</v>
      </c>
      <c r="E87" s="9" t="s">
        <v>114</v>
      </c>
      <c r="F87" s="62">
        <v>120</v>
      </c>
      <c r="G87" s="1"/>
      <c r="L87" s="3"/>
      <c r="M87" s="1"/>
    </row>
    <row r="88" spans="1:13" s="2" customFormat="1" ht="30.75" customHeight="1" x14ac:dyDescent="0.2">
      <c r="A88" s="8">
        <v>17</v>
      </c>
      <c r="B88" s="9" t="s">
        <v>77</v>
      </c>
      <c r="C88" s="9" t="s">
        <v>199</v>
      </c>
      <c r="D88" s="10" t="s">
        <v>200</v>
      </c>
      <c r="E88" s="9" t="s">
        <v>114</v>
      </c>
      <c r="F88" s="62">
        <v>120</v>
      </c>
      <c r="G88" s="1"/>
      <c r="L88" s="3"/>
      <c r="M88" s="1"/>
    </row>
    <row r="89" spans="1:13" s="2" customFormat="1" ht="15.75" customHeight="1" x14ac:dyDescent="0.2">
      <c r="A89" s="8">
        <v>47</v>
      </c>
      <c r="B89" s="9" t="s">
        <v>77</v>
      </c>
      <c r="C89" s="9" t="s">
        <v>201</v>
      </c>
      <c r="D89" s="10" t="s">
        <v>202</v>
      </c>
      <c r="E89" s="9" t="s">
        <v>114</v>
      </c>
      <c r="F89" s="62">
        <v>70</v>
      </c>
      <c r="G89" s="1"/>
      <c r="L89" s="3"/>
      <c r="M89" s="1"/>
    </row>
    <row r="90" spans="1:13" s="2" customFormat="1" ht="15.75" customHeight="1" x14ac:dyDescent="0.2">
      <c r="A90" s="8">
        <v>1</v>
      </c>
      <c r="B90" s="9" t="s">
        <v>77</v>
      </c>
      <c r="C90" s="9" t="s">
        <v>203</v>
      </c>
      <c r="D90" s="10" t="s">
        <v>204</v>
      </c>
      <c r="E90" s="9" t="s">
        <v>114</v>
      </c>
      <c r="F90" s="62">
        <v>140</v>
      </c>
      <c r="G90" s="1"/>
      <c r="L90" s="3"/>
      <c r="M90" s="1"/>
    </row>
    <row r="91" spans="1:13" s="2" customFormat="1" ht="15.75" customHeight="1" x14ac:dyDescent="0.2">
      <c r="A91" s="8">
        <v>50</v>
      </c>
      <c r="B91" s="9" t="s">
        <v>77</v>
      </c>
      <c r="C91" s="9" t="s">
        <v>205</v>
      </c>
      <c r="D91" s="10" t="s">
        <v>206</v>
      </c>
      <c r="E91" s="9" t="s">
        <v>207</v>
      </c>
      <c r="F91" s="62">
        <v>150</v>
      </c>
      <c r="G91" s="1"/>
      <c r="L91" s="3"/>
      <c r="M91" s="1"/>
    </row>
    <row r="92" spans="1:13" s="2" customFormat="1" ht="15.75" customHeight="1" x14ac:dyDescent="0.2">
      <c r="A92" s="289" t="s">
        <v>678</v>
      </c>
      <c r="B92" s="290"/>
      <c r="C92" s="290"/>
      <c r="D92" s="290"/>
      <c r="E92" s="290"/>
      <c r="F92" s="291"/>
      <c r="G92" s="1"/>
      <c r="L92" s="3"/>
      <c r="M92" s="1"/>
    </row>
    <row r="93" spans="1:13" s="2" customFormat="1" ht="25.5" customHeight="1" x14ac:dyDescent="0.2">
      <c r="A93" s="5" t="s">
        <v>0</v>
      </c>
      <c r="B93" s="292" t="s">
        <v>1</v>
      </c>
      <c r="C93" s="293"/>
      <c r="D93" s="6" t="s">
        <v>2</v>
      </c>
      <c r="E93" s="6" t="s">
        <v>3</v>
      </c>
      <c r="F93" s="7" t="s">
        <v>208</v>
      </c>
      <c r="G93" s="1"/>
      <c r="L93" s="3"/>
      <c r="M93" s="1"/>
    </row>
    <row r="94" spans="1:13" s="2" customFormat="1" ht="25.5" customHeight="1" x14ac:dyDescent="0.2">
      <c r="A94" s="8">
        <v>364</v>
      </c>
      <c r="B94" s="9" t="s">
        <v>5</v>
      </c>
      <c r="C94" s="6" t="s">
        <v>209</v>
      </c>
      <c r="D94" s="10" t="s">
        <v>210</v>
      </c>
      <c r="E94" s="6" t="s">
        <v>8</v>
      </c>
      <c r="F94" s="62">
        <v>400</v>
      </c>
      <c r="G94" s="1"/>
      <c r="L94" s="3"/>
      <c r="M94" s="1"/>
    </row>
    <row r="95" spans="1:13" s="2" customFormat="1" ht="25.5" customHeight="1" x14ac:dyDescent="0.2">
      <c r="A95" s="8">
        <v>365</v>
      </c>
      <c r="B95" s="9" t="s">
        <v>5</v>
      </c>
      <c r="C95" s="6" t="s">
        <v>211</v>
      </c>
      <c r="D95" s="10" t="s">
        <v>212</v>
      </c>
      <c r="E95" s="6" t="s">
        <v>8</v>
      </c>
      <c r="F95" s="62">
        <v>250</v>
      </c>
      <c r="G95" s="1"/>
      <c r="L95" s="3"/>
      <c r="M95" s="1"/>
    </row>
    <row r="96" spans="1:13" s="2" customFormat="1" ht="25.5" customHeight="1" x14ac:dyDescent="0.2">
      <c r="A96" s="8">
        <v>366</v>
      </c>
      <c r="B96" s="9" t="s">
        <v>5</v>
      </c>
      <c r="C96" s="6" t="s">
        <v>213</v>
      </c>
      <c r="D96" s="10" t="s">
        <v>214</v>
      </c>
      <c r="E96" s="6" t="s">
        <v>8</v>
      </c>
      <c r="F96" s="62">
        <v>250</v>
      </c>
      <c r="G96" s="1"/>
      <c r="L96" s="3"/>
      <c r="M96" s="1"/>
    </row>
    <row r="97" spans="1:13" s="2" customFormat="1" ht="25.5" customHeight="1" x14ac:dyDescent="0.2">
      <c r="A97" s="8">
        <v>367</v>
      </c>
      <c r="B97" s="9" t="s">
        <v>5</v>
      </c>
      <c r="C97" s="6" t="s">
        <v>215</v>
      </c>
      <c r="D97" s="10" t="s">
        <v>7</v>
      </c>
      <c r="E97" s="6" t="s">
        <v>8</v>
      </c>
      <c r="F97" s="62">
        <v>400</v>
      </c>
      <c r="G97" s="1"/>
      <c r="L97" s="3"/>
      <c r="M97" s="1"/>
    </row>
    <row r="98" spans="1:13" s="2" customFormat="1" ht="25.5" customHeight="1" x14ac:dyDescent="0.2">
      <c r="A98" s="8">
        <v>368</v>
      </c>
      <c r="B98" s="9" t="s">
        <v>5</v>
      </c>
      <c r="C98" s="6" t="s">
        <v>216</v>
      </c>
      <c r="D98" s="10" t="s">
        <v>217</v>
      </c>
      <c r="E98" s="6" t="s">
        <v>8</v>
      </c>
      <c r="F98" s="62">
        <v>250</v>
      </c>
      <c r="G98" s="1"/>
      <c r="L98" s="3"/>
      <c r="M98" s="1"/>
    </row>
    <row r="99" spans="1:13" s="2" customFormat="1" ht="25.5" customHeight="1" x14ac:dyDescent="0.2">
      <c r="A99" s="8">
        <v>369</v>
      </c>
      <c r="B99" s="9" t="s">
        <v>77</v>
      </c>
      <c r="C99" s="6" t="s">
        <v>218</v>
      </c>
      <c r="D99" s="10" t="s">
        <v>219</v>
      </c>
      <c r="E99" s="6" t="s">
        <v>220</v>
      </c>
      <c r="F99" s="62">
        <v>350</v>
      </c>
      <c r="G99" s="1"/>
      <c r="L99" s="3"/>
      <c r="M99" s="1"/>
    </row>
    <row r="100" spans="1:13" s="2" customFormat="1" ht="25.5" customHeight="1" x14ac:dyDescent="0.2">
      <c r="A100" s="8">
        <v>370</v>
      </c>
      <c r="B100" s="9" t="s">
        <v>77</v>
      </c>
      <c r="C100" s="6" t="s">
        <v>221</v>
      </c>
      <c r="D100" s="10" t="s">
        <v>222</v>
      </c>
      <c r="E100" s="6" t="s">
        <v>223</v>
      </c>
      <c r="F100" s="62">
        <v>350</v>
      </c>
      <c r="G100" s="1"/>
      <c r="L100" s="3"/>
      <c r="M100" s="1"/>
    </row>
    <row r="101" spans="1:13" s="2" customFormat="1" ht="25.5" customHeight="1" x14ac:dyDescent="0.2">
      <c r="A101" s="8">
        <v>374</v>
      </c>
      <c r="B101" s="9" t="s">
        <v>77</v>
      </c>
      <c r="C101" s="75" t="s">
        <v>1955</v>
      </c>
      <c r="D101" s="10" t="s">
        <v>224</v>
      </c>
      <c r="E101" s="6" t="s">
        <v>8</v>
      </c>
      <c r="F101" s="62">
        <v>400</v>
      </c>
      <c r="G101" s="1"/>
      <c r="L101" s="3"/>
      <c r="M101" s="1"/>
    </row>
    <row r="102" spans="1:13" s="2" customFormat="1" ht="25.5" customHeight="1" x14ac:dyDescent="0.2">
      <c r="A102" s="8">
        <v>375</v>
      </c>
      <c r="B102" s="9" t="s">
        <v>77</v>
      </c>
      <c r="C102" s="6" t="s">
        <v>225</v>
      </c>
      <c r="D102" s="10" t="s">
        <v>226</v>
      </c>
      <c r="E102" s="6" t="s">
        <v>80</v>
      </c>
      <c r="F102" s="62">
        <v>300</v>
      </c>
      <c r="G102" s="1"/>
      <c r="L102" s="3"/>
      <c r="M102" s="1"/>
    </row>
    <row r="103" spans="1:13" s="2" customFormat="1" ht="25.5" customHeight="1" x14ac:dyDescent="0.2">
      <c r="A103" s="8">
        <v>1201</v>
      </c>
      <c r="B103" s="9" t="s">
        <v>77</v>
      </c>
      <c r="C103" s="6" t="s">
        <v>227</v>
      </c>
      <c r="D103" s="10" t="s">
        <v>228</v>
      </c>
      <c r="E103" s="6" t="s">
        <v>229</v>
      </c>
      <c r="F103" s="62">
        <v>5000</v>
      </c>
      <c r="G103" s="1"/>
      <c r="L103" s="3"/>
      <c r="M103" s="1"/>
    </row>
    <row r="104" spans="1:13" s="2" customFormat="1" ht="25.5" customHeight="1" x14ac:dyDescent="0.2">
      <c r="A104" s="8">
        <v>376</v>
      </c>
      <c r="B104" s="9" t="s">
        <v>77</v>
      </c>
      <c r="C104" s="6" t="s">
        <v>230</v>
      </c>
      <c r="D104" s="10" t="s">
        <v>231</v>
      </c>
      <c r="E104" s="6" t="s">
        <v>229</v>
      </c>
      <c r="F104" s="62">
        <v>350</v>
      </c>
      <c r="G104" s="1"/>
      <c r="L104" s="3"/>
      <c r="M104" s="1"/>
    </row>
    <row r="105" spans="1:13" s="2" customFormat="1" ht="25.5" customHeight="1" x14ac:dyDescent="0.2">
      <c r="A105" s="8">
        <v>377</v>
      </c>
      <c r="B105" s="9" t="s">
        <v>77</v>
      </c>
      <c r="C105" s="6" t="s">
        <v>232</v>
      </c>
      <c r="D105" s="10" t="s">
        <v>233</v>
      </c>
      <c r="E105" s="6" t="s">
        <v>229</v>
      </c>
      <c r="F105" s="62">
        <v>250</v>
      </c>
      <c r="G105" s="1"/>
      <c r="L105" s="3"/>
      <c r="M105" s="1"/>
    </row>
    <row r="106" spans="1:13" s="2" customFormat="1" ht="25.5" customHeight="1" x14ac:dyDescent="0.2">
      <c r="A106" s="8">
        <v>378</v>
      </c>
      <c r="B106" s="9" t="s">
        <v>77</v>
      </c>
      <c r="C106" s="6" t="s">
        <v>234</v>
      </c>
      <c r="D106" s="10" t="s">
        <v>235</v>
      </c>
      <c r="E106" s="6" t="s">
        <v>229</v>
      </c>
      <c r="F106" s="62">
        <v>390</v>
      </c>
      <c r="G106" s="1"/>
      <c r="L106" s="3"/>
      <c r="M106" s="1"/>
    </row>
    <row r="107" spans="1:13" s="2" customFormat="1" ht="25.5" customHeight="1" x14ac:dyDescent="0.2">
      <c r="A107" s="8">
        <v>379</v>
      </c>
      <c r="B107" s="9" t="s">
        <v>77</v>
      </c>
      <c r="C107" s="6" t="s">
        <v>129</v>
      </c>
      <c r="D107" s="10" t="s">
        <v>130</v>
      </c>
      <c r="E107" s="6" t="s">
        <v>229</v>
      </c>
      <c r="F107" s="62" t="s">
        <v>74</v>
      </c>
      <c r="G107" s="1"/>
      <c r="L107" s="3"/>
      <c r="M107" s="1"/>
    </row>
    <row r="108" spans="1:13" s="2" customFormat="1" ht="25.5" customHeight="1" x14ac:dyDescent="0.2">
      <c r="A108" s="8">
        <v>380</v>
      </c>
      <c r="B108" s="9" t="s">
        <v>77</v>
      </c>
      <c r="C108" s="6" t="s">
        <v>112</v>
      </c>
      <c r="D108" s="10" t="s">
        <v>113</v>
      </c>
      <c r="E108" s="6" t="s">
        <v>229</v>
      </c>
      <c r="F108" s="62">
        <v>110</v>
      </c>
      <c r="G108" s="1"/>
      <c r="L108" s="3"/>
      <c r="M108" s="1"/>
    </row>
    <row r="109" spans="1:13" s="2" customFormat="1" ht="25.5" customHeight="1" x14ac:dyDescent="0.2">
      <c r="A109" s="8">
        <v>381</v>
      </c>
      <c r="B109" s="9" t="s">
        <v>77</v>
      </c>
      <c r="C109" s="6" t="s">
        <v>121</v>
      </c>
      <c r="D109" s="10" t="s">
        <v>122</v>
      </c>
      <c r="E109" s="6" t="s">
        <v>229</v>
      </c>
      <c r="F109" s="62">
        <v>70</v>
      </c>
      <c r="G109" s="1"/>
      <c r="L109" s="3"/>
      <c r="M109" s="1"/>
    </row>
    <row r="110" spans="1:13" s="2" customFormat="1" ht="25.5" customHeight="1" x14ac:dyDescent="0.2">
      <c r="A110" s="8">
        <v>382</v>
      </c>
      <c r="B110" s="9" t="s">
        <v>77</v>
      </c>
      <c r="C110" s="6" t="s">
        <v>118</v>
      </c>
      <c r="D110" s="10" t="s">
        <v>236</v>
      </c>
      <c r="E110" s="6" t="s">
        <v>229</v>
      </c>
      <c r="F110" s="62">
        <v>70</v>
      </c>
      <c r="G110" s="1"/>
      <c r="L110" s="3"/>
      <c r="M110" s="1"/>
    </row>
    <row r="111" spans="1:13" s="2" customFormat="1" ht="25.5" customHeight="1" x14ac:dyDescent="0.2">
      <c r="A111" s="8">
        <v>383</v>
      </c>
      <c r="B111" s="9" t="s">
        <v>77</v>
      </c>
      <c r="C111" s="75" t="s">
        <v>1956</v>
      </c>
      <c r="D111" s="10" t="s">
        <v>237</v>
      </c>
      <c r="E111" s="6" t="s">
        <v>229</v>
      </c>
      <c r="F111" s="62">
        <v>450</v>
      </c>
      <c r="G111" s="1"/>
      <c r="L111" s="3"/>
      <c r="M111" s="1"/>
    </row>
    <row r="112" spans="1:13" s="2" customFormat="1" ht="13.5" customHeight="1" x14ac:dyDescent="0.2">
      <c r="A112" s="8">
        <v>384</v>
      </c>
      <c r="B112" s="9" t="s">
        <v>77</v>
      </c>
      <c r="C112" s="6" t="s">
        <v>238</v>
      </c>
      <c r="D112" s="10" t="s">
        <v>239</v>
      </c>
      <c r="E112" s="6" t="s">
        <v>229</v>
      </c>
      <c r="F112" s="62">
        <v>250</v>
      </c>
      <c r="G112" s="1"/>
      <c r="L112" s="3"/>
      <c r="M112" s="1"/>
    </row>
    <row r="113" spans="1:13" s="2" customFormat="1" ht="25.5" x14ac:dyDescent="0.2">
      <c r="A113" s="8">
        <v>385</v>
      </c>
      <c r="B113" s="9" t="s">
        <v>77</v>
      </c>
      <c r="C113" s="6" t="s">
        <v>240</v>
      </c>
      <c r="D113" s="10" t="s">
        <v>241</v>
      </c>
      <c r="E113" s="6" t="s">
        <v>229</v>
      </c>
      <c r="F113" s="62">
        <v>200</v>
      </c>
      <c r="G113" s="1"/>
      <c r="L113" s="3"/>
      <c r="M113" s="1"/>
    </row>
    <row r="114" spans="1:13" s="2" customFormat="1" ht="13.5" customHeight="1" x14ac:dyDescent="0.2">
      <c r="A114" s="8">
        <v>386</v>
      </c>
      <c r="B114" s="9" t="s">
        <v>77</v>
      </c>
      <c r="C114" s="6" t="s">
        <v>242</v>
      </c>
      <c r="D114" s="10" t="s">
        <v>243</v>
      </c>
      <c r="E114" s="6" t="s">
        <v>229</v>
      </c>
      <c r="F114" s="62">
        <v>60</v>
      </c>
      <c r="G114" s="1"/>
      <c r="L114" s="3"/>
      <c r="M114" s="1"/>
    </row>
    <row r="115" spans="1:13" s="2" customFormat="1" ht="15.75" customHeight="1" x14ac:dyDescent="0.2">
      <c r="A115" s="8">
        <v>387</v>
      </c>
      <c r="B115" s="9" t="s">
        <v>77</v>
      </c>
      <c r="C115" s="6" t="s">
        <v>244</v>
      </c>
      <c r="D115" s="10" t="s">
        <v>245</v>
      </c>
      <c r="E115" s="6" t="s">
        <v>229</v>
      </c>
      <c r="F115" s="62">
        <v>200</v>
      </c>
      <c r="G115" s="1"/>
      <c r="L115" s="3"/>
      <c r="M115" s="1"/>
    </row>
    <row r="116" spans="1:13" s="2" customFormat="1" ht="15.75" customHeight="1" x14ac:dyDescent="0.2">
      <c r="A116" s="8">
        <v>390</v>
      </c>
      <c r="B116" s="9" t="s">
        <v>77</v>
      </c>
      <c r="C116" s="6" t="s">
        <v>240</v>
      </c>
      <c r="D116" s="10" t="s">
        <v>246</v>
      </c>
      <c r="E116" s="6" t="s">
        <v>229</v>
      </c>
      <c r="F116" s="62">
        <v>115</v>
      </c>
      <c r="G116" s="1"/>
      <c r="L116" s="3"/>
      <c r="M116" s="1"/>
    </row>
    <row r="117" spans="1:13" s="2" customFormat="1" ht="15.75" customHeight="1" x14ac:dyDescent="0.2">
      <c r="A117" s="8">
        <v>391</v>
      </c>
      <c r="B117" s="9" t="s">
        <v>77</v>
      </c>
      <c r="C117" s="6" t="s">
        <v>247</v>
      </c>
      <c r="D117" s="10" t="s">
        <v>248</v>
      </c>
      <c r="E117" s="6" t="s">
        <v>229</v>
      </c>
      <c r="F117" s="62">
        <v>90</v>
      </c>
      <c r="G117" s="1"/>
      <c r="L117" s="3"/>
      <c r="M117" s="1"/>
    </row>
    <row r="118" spans="1:13" s="2" customFormat="1" ht="13.5" customHeight="1" x14ac:dyDescent="0.2">
      <c r="A118" s="8">
        <v>392</v>
      </c>
      <c r="B118" s="9" t="s">
        <v>77</v>
      </c>
      <c r="C118" s="6" t="s">
        <v>249</v>
      </c>
      <c r="D118" s="10" t="s">
        <v>250</v>
      </c>
      <c r="E118" s="6" t="s">
        <v>229</v>
      </c>
      <c r="F118" s="62">
        <v>100</v>
      </c>
      <c r="G118" s="1"/>
      <c r="L118" s="3"/>
      <c r="M118" s="1"/>
    </row>
    <row r="119" spans="1:13" s="2" customFormat="1" ht="12.75" x14ac:dyDescent="0.2">
      <c r="A119" s="8">
        <v>395</v>
      </c>
      <c r="B119" s="9" t="s">
        <v>77</v>
      </c>
      <c r="C119" s="6" t="s">
        <v>251</v>
      </c>
      <c r="D119" s="10" t="s">
        <v>252</v>
      </c>
      <c r="E119" s="6" t="s">
        <v>229</v>
      </c>
      <c r="F119" s="62">
        <v>50</v>
      </c>
      <c r="G119" s="1"/>
      <c r="L119" s="3"/>
      <c r="M119" s="1"/>
    </row>
    <row r="120" spans="1:13" s="2" customFormat="1" ht="15.75" customHeight="1" x14ac:dyDescent="0.2">
      <c r="A120" s="8">
        <v>396</v>
      </c>
      <c r="B120" s="9" t="s">
        <v>77</v>
      </c>
      <c r="C120" s="6" t="s">
        <v>253</v>
      </c>
      <c r="D120" s="10" t="s">
        <v>254</v>
      </c>
      <c r="E120" s="6" t="s">
        <v>229</v>
      </c>
      <c r="F120" s="62">
        <v>100</v>
      </c>
      <c r="G120" s="1"/>
      <c r="L120" s="3"/>
      <c r="M120" s="1"/>
    </row>
    <row r="121" spans="1:13" s="2" customFormat="1" ht="15.75" customHeight="1" x14ac:dyDescent="0.2">
      <c r="A121" s="8">
        <v>397</v>
      </c>
      <c r="B121" s="9" t="s">
        <v>77</v>
      </c>
      <c r="C121" s="6" t="s">
        <v>255</v>
      </c>
      <c r="D121" s="10" t="s">
        <v>256</v>
      </c>
      <c r="E121" s="6" t="s">
        <v>229</v>
      </c>
      <c r="F121" s="62">
        <v>130</v>
      </c>
      <c r="G121" s="1"/>
      <c r="L121" s="3"/>
      <c r="M121" s="1"/>
    </row>
    <row r="122" spans="1:13" s="2" customFormat="1" ht="15.75" customHeight="1" x14ac:dyDescent="0.2">
      <c r="A122" s="8">
        <v>398</v>
      </c>
      <c r="B122" s="9" t="s">
        <v>77</v>
      </c>
      <c r="C122" s="6" t="s">
        <v>257</v>
      </c>
      <c r="D122" s="10" t="s">
        <v>258</v>
      </c>
      <c r="E122" s="6" t="s">
        <v>229</v>
      </c>
      <c r="F122" s="62">
        <v>140</v>
      </c>
      <c r="G122" s="1"/>
      <c r="L122" s="3"/>
      <c r="M122" s="1"/>
    </row>
    <row r="123" spans="1:13" s="2" customFormat="1" ht="15.75" customHeight="1" x14ac:dyDescent="0.2">
      <c r="A123" s="8">
        <v>400</v>
      </c>
      <c r="B123" s="9" t="s">
        <v>259</v>
      </c>
      <c r="C123" s="6" t="s">
        <v>260</v>
      </c>
      <c r="D123" s="10" t="s">
        <v>261</v>
      </c>
      <c r="E123" s="6" t="s">
        <v>229</v>
      </c>
      <c r="F123" s="62">
        <v>120</v>
      </c>
      <c r="G123" s="1"/>
      <c r="L123" s="3"/>
      <c r="M123" s="1"/>
    </row>
    <row r="124" spans="1:13" s="2" customFormat="1" ht="15.75" customHeight="1" x14ac:dyDescent="0.2">
      <c r="A124" s="8">
        <v>401</v>
      </c>
      <c r="B124" s="9" t="s">
        <v>77</v>
      </c>
      <c r="C124" s="6" t="s">
        <v>262</v>
      </c>
      <c r="D124" s="10" t="s">
        <v>263</v>
      </c>
      <c r="E124" s="6" t="s">
        <v>229</v>
      </c>
      <c r="F124" s="62">
        <v>200</v>
      </c>
      <c r="G124" s="1"/>
      <c r="L124" s="3"/>
      <c r="M124" s="1"/>
    </row>
    <row r="125" spans="1:13" s="2" customFormat="1" ht="15.75" customHeight="1" x14ac:dyDescent="0.2">
      <c r="A125" s="8">
        <v>402</v>
      </c>
      <c r="B125" s="9" t="s">
        <v>77</v>
      </c>
      <c r="C125" s="6" t="s">
        <v>264</v>
      </c>
      <c r="D125" s="10" t="s">
        <v>265</v>
      </c>
      <c r="E125" s="6" t="s">
        <v>229</v>
      </c>
      <c r="F125" s="62">
        <v>300</v>
      </c>
      <c r="G125" s="1"/>
      <c r="L125" s="3"/>
      <c r="M125" s="1"/>
    </row>
    <row r="126" spans="1:13" s="2" customFormat="1" ht="15.75" customHeight="1" x14ac:dyDescent="0.2">
      <c r="A126" s="8">
        <v>403</v>
      </c>
      <c r="B126" s="9" t="s">
        <v>77</v>
      </c>
      <c r="C126" s="6" t="s">
        <v>266</v>
      </c>
      <c r="D126" s="10" t="s">
        <v>267</v>
      </c>
      <c r="E126" s="6" t="s">
        <v>229</v>
      </c>
      <c r="F126" s="62">
        <v>420</v>
      </c>
      <c r="G126" s="1"/>
      <c r="L126" s="3"/>
      <c r="M126" s="1"/>
    </row>
    <row r="127" spans="1:13" s="2" customFormat="1" ht="15.75" customHeight="1" x14ac:dyDescent="0.2">
      <c r="A127" s="8">
        <v>404</v>
      </c>
      <c r="B127" s="9" t="s">
        <v>77</v>
      </c>
      <c r="C127" s="6" t="s">
        <v>268</v>
      </c>
      <c r="D127" s="10" t="s">
        <v>269</v>
      </c>
      <c r="E127" s="6" t="s">
        <v>229</v>
      </c>
      <c r="F127" s="62">
        <v>540</v>
      </c>
      <c r="G127" s="1"/>
      <c r="L127" s="3"/>
      <c r="M127" s="1"/>
    </row>
    <row r="128" spans="1:13" s="2" customFormat="1" ht="15.75" customHeight="1" x14ac:dyDescent="0.2">
      <c r="A128" s="8">
        <v>500</v>
      </c>
      <c r="B128" s="9" t="s">
        <v>77</v>
      </c>
      <c r="C128" s="6" t="s">
        <v>271</v>
      </c>
      <c r="D128" s="10" t="s">
        <v>272</v>
      </c>
      <c r="E128" s="6" t="s">
        <v>80</v>
      </c>
      <c r="F128" s="62">
        <v>400</v>
      </c>
      <c r="G128" s="1"/>
      <c r="L128" s="3"/>
      <c r="M128" s="1"/>
    </row>
    <row r="129" spans="1:13" s="2" customFormat="1" ht="12.75" x14ac:dyDescent="0.2">
      <c r="A129" s="8">
        <v>555</v>
      </c>
      <c r="B129" s="9" t="s">
        <v>77</v>
      </c>
      <c r="C129" s="6" t="s">
        <v>273</v>
      </c>
      <c r="D129" s="10" t="s">
        <v>274</v>
      </c>
      <c r="E129" s="6" t="s">
        <v>80</v>
      </c>
      <c r="F129" s="62">
        <v>500</v>
      </c>
      <c r="G129" s="1"/>
      <c r="L129" s="3"/>
      <c r="M129" s="1"/>
    </row>
    <row r="130" spans="1:13" s="2" customFormat="1" ht="27.75" customHeight="1" x14ac:dyDescent="0.2">
      <c r="A130" s="8">
        <v>1200</v>
      </c>
      <c r="B130" s="9" t="s">
        <v>77</v>
      </c>
      <c r="C130" s="6" t="s">
        <v>275</v>
      </c>
      <c r="D130" s="18" t="s">
        <v>276</v>
      </c>
      <c r="E130" s="6" t="s">
        <v>80</v>
      </c>
      <c r="F130" s="62">
        <v>400</v>
      </c>
      <c r="G130" s="1"/>
      <c r="L130" s="3"/>
      <c r="M130" s="1"/>
    </row>
    <row r="131" spans="1:13" s="2" customFormat="1" ht="15.75" customHeight="1" x14ac:dyDescent="0.2">
      <c r="A131" s="8">
        <v>699</v>
      </c>
      <c r="B131" s="9" t="s">
        <v>42</v>
      </c>
      <c r="C131" s="19">
        <v>38039</v>
      </c>
      <c r="D131" s="10" t="s">
        <v>281</v>
      </c>
      <c r="E131" s="6" t="s">
        <v>80</v>
      </c>
      <c r="F131" s="62">
        <v>200</v>
      </c>
      <c r="G131" s="1"/>
      <c r="L131" s="3"/>
      <c r="M131" s="1"/>
    </row>
    <row r="132" spans="1:13" ht="24" customHeight="1" x14ac:dyDescent="0.25">
      <c r="A132" s="302" t="s">
        <v>681</v>
      </c>
      <c r="B132" s="302"/>
      <c r="C132" s="302"/>
      <c r="D132" s="302"/>
      <c r="E132" s="302"/>
      <c r="F132" s="302"/>
    </row>
    <row r="133" spans="1:13" ht="24.75" customHeight="1" x14ac:dyDescent="0.25">
      <c r="A133" s="5" t="s">
        <v>0</v>
      </c>
      <c r="B133" s="287" t="s">
        <v>1</v>
      </c>
      <c r="C133" s="287"/>
      <c r="D133" s="6" t="s">
        <v>2</v>
      </c>
      <c r="E133" s="6" t="s">
        <v>3</v>
      </c>
      <c r="F133" s="7" t="s">
        <v>208</v>
      </c>
    </row>
    <row r="134" spans="1:13" s="2" customFormat="1" ht="15.75" customHeight="1" x14ac:dyDescent="0.2">
      <c r="A134" s="8">
        <v>161</v>
      </c>
      <c r="B134" s="9" t="s">
        <v>5</v>
      </c>
      <c r="C134" s="6" t="s">
        <v>284</v>
      </c>
      <c r="D134" s="10" t="s">
        <v>285</v>
      </c>
      <c r="E134" s="6" t="s">
        <v>80</v>
      </c>
      <c r="F134" s="67">
        <v>220</v>
      </c>
      <c r="G134" s="1"/>
      <c r="L134" s="3"/>
      <c r="M134" s="1"/>
    </row>
    <row r="135" spans="1:13" s="2" customFormat="1" ht="12.75" x14ac:dyDescent="0.2">
      <c r="A135" s="8">
        <v>162</v>
      </c>
      <c r="B135" s="9" t="s">
        <v>5</v>
      </c>
      <c r="C135" s="6" t="s">
        <v>286</v>
      </c>
      <c r="D135" s="10" t="s">
        <v>287</v>
      </c>
      <c r="E135" s="6" t="s">
        <v>80</v>
      </c>
      <c r="F135" s="67">
        <v>400</v>
      </c>
      <c r="G135" s="1"/>
      <c r="L135" s="3"/>
      <c r="M135" s="1"/>
    </row>
    <row r="136" spans="1:13" s="2" customFormat="1" ht="15.75" customHeight="1" x14ac:dyDescent="0.2">
      <c r="A136" s="8">
        <v>160</v>
      </c>
      <c r="B136" s="9" t="s">
        <v>5</v>
      </c>
      <c r="C136" s="6" t="s">
        <v>288</v>
      </c>
      <c r="D136" s="10" t="s">
        <v>289</v>
      </c>
      <c r="E136" s="6" t="s">
        <v>80</v>
      </c>
      <c r="F136" s="67">
        <v>170</v>
      </c>
      <c r="G136" s="1"/>
      <c r="L136" s="3"/>
      <c r="M136" s="1"/>
    </row>
    <row r="137" spans="1:13" s="2" customFormat="1" ht="15.75" customHeight="1" x14ac:dyDescent="0.2">
      <c r="A137" s="8">
        <v>130</v>
      </c>
      <c r="B137" s="9" t="s">
        <v>77</v>
      </c>
      <c r="C137" s="6" t="s">
        <v>290</v>
      </c>
      <c r="D137" s="10" t="s">
        <v>291</v>
      </c>
      <c r="E137" s="6" t="s">
        <v>80</v>
      </c>
      <c r="F137" s="67">
        <v>110</v>
      </c>
      <c r="G137" s="1"/>
      <c r="L137" s="3"/>
      <c r="M137" s="1"/>
    </row>
    <row r="138" spans="1:13" s="2" customFormat="1" ht="15.75" customHeight="1" x14ac:dyDescent="0.2">
      <c r="A138" s="8">
        <v>133</v>
      </c>
      <c r="B138" s="9" t="s">
        <v>77</v>
      </c>
      <c r="C138" s="6" t="s">
        <v>292</v>
      </c>
      <c r="D138" s="10" t="s">
        <v>293</v>
      </c>
      <c r="E138" s="6" t="s">
        <v>80</v>
      </c>
      <c r="F138" s="67">
        <v>110</v>
      </c>
      <c r="G138" s="1"/>
      <c r="L138" s="3"/>
      <c r="M138" s="1"/>
    </row>
    <row r="139" spans="1:13" s="2" customFormat="1" ht="15.75" customHeight="1" x14ac:dyDescent="0.2">
      <c r="A139" s="8">
        <v>148</v>
      </c>
      <c r="B139" s="9" t="s">
        <v>77</v>
      </c>
      <c r="C139" s="6" t="s">
        <v>294</v>
      </c>
      <c r="D139" s="10" t="s">
        <v>295</v>
      </c>
      <c r="E139" s="6" t="s">
        <v>80</v>
      </c>
      <c r="F139" s="67">
        <v>220</v>
      </c>
      <c r="G139" s="1"/>
      <c r="L139" s="3"/>
      <c r="M139" s="1"/>
    </row>
    <row r="140" spans="1:13" s="2" customFormat="1" ht="15.75" customHeight="1" x14ac:dyDescent="0.2">
      <c r="A140" s="8">
        <v>151</v>
      </c>
      <c r="B140" s="9" t="s">
        <v>77</v>
      </c>
      <c r="C140" s="6" t="s">
        <v>296</v>
      </c>
      <c r="D140" s="10" t="s">
        <v>297</v>
      </c>
      <c r="E140" s="6" t="s">
        <v>80</v>
      </c>
      <c r="F140" s="67">
        <v>300</v>
      </c>
      <c r="G140" s="1"/>
      <c r="L140" s="3"/>
      <c r="M140" s="1"/>
    </row>
    <row r="141" spans="1:13" s="2" customFormat="1" ht="15.75" customHeight="1" x14ac:dyDescent="0.2">
      <c r="A141" s="8">
        <v>154</v>
      </c>
      <c r="B141" s="9" t="s">
        <v>77</v>
      </c>
      <c r="C141" s="6" t="s">
        <v>298</v>
      </c>
      <c r="D141" s="10" t="s">
        <v>299</v>
      </c>
      <c r="E141" s="6" t="s">
        <v>80</v>
      </c>
      <c r="F141" s="67">
        <v>110</v>
      </c>
      <c r="G141" s="1"/>
      <c r="L141" s="3"/>
      <c r="M141" s="1"/>
    </row>
    <row r="142" spans="1:13" s="2" customFormat="1" ht="15.75" customHeight="1" x14ac:dyDescent="0.2">
      <c r="A142" s="8">
        <v>155</v>
      </c>
      <c r="B142" s="9" t="s">
        <v>77</v>
      </c>
      <c r="C142" s="6" t="s">
        <v>300</v>
      </c>
      <c r="D142" s="10" t="s">
        <v>301</v>
      </c>
      <c r="E142" s="6" t="s">
        <v>80</v>
      </c>
      <c r="F142" s="67">
        <v>100</v>
      </c>
      <c r="G142" s="1"/>
      <c r="L142" s="3"/>
      <c r="M142" s="1"/>
    </row>
    <row r="143" spans="1:13" s="2" customFormat="1" ht="15.75" customHeight="1" x14ac:dyDescent="0.2">
      <c r="A143" s="8">
        <v>136</v>
      </c>
      <c r="B143" s="9" t="s">
        <v>77</v>
      </c>
      <c r="C143" s="6" t="s">
        <v>169</v>
      </c>
      <c r="D143" s="10" t="s">
        <v>302</v>
      </c>
      <c r="E143" s="6" t="s">
        <v>80</v>
      </c>
      <c r="F143" s="67">
        <v>80</v>
      </c>
      <c r="G143" s="1"/>
      <c r="L143" s="3"/>
      <c r="M143" s="1"/>
    </row>
    <row r="144" spans="1:13" s="2" customFormat="1" ht="15.75" customHeight="1" x14ac:dyDescent="0.2">
      <c r="A144" s="8">
        <v>118</v>
      </c>
      <c r="B144" s="9" t="s">
        <v>5</v>
      </c>
      <c r="C144" s="6" t="s">
        <v>303</v>
      </c>
      <c r="D144" s="10" t="s">
        <v>304</v>
      </c>
      <c r="E144" s="6" t="s">
        <v>80</v>
      </c>
      <c r="F144" s="67">
        <v>100</v>
      </c>
      <c r="G144" s="1"/>
      <c r="L144" s="3"/>
      <c r="M144" s="1"/>
    </row>
    <row r="145" spans="1:13" s="2" customFormat="1" ht="15.75" customHeight="1" x14ac:dyDescent="0.2">
      <c r="A145" s="8">
        <v>119</v>
      </c>
      <c r="B145" s="9" t="s">
        <v>5</v>
      </c>
      <c r="C145" s="6" t="s">
        <v>305</v>
      </c>
      <c r="D145" s="10" t="s">
        <v>306</v>
      </c>
      <c r="E145" s="6" t="s">
        <v>80</v>
      </c>
      <c r="F145" s="67">
        <v>250</v>
      </c>
      <c r="G145" s="1"/>
      <c r="L145" s="3"/>
      <c r="M145" s="1"/>
    </row>
    <row r="146" spans="1:13" s="2" customFormat="1" ht="15.75" customHeight="1" x14ac:dyDescent="0.2">
      <c r="A146" s="8">
        <v>158</v>
      </c>
      <c r="B146" s="9" t="s">
        <v>77</v>
      </c>
      <c r="C146" s="6" t="s">
        <v>311</v>
      </c>
      <c r="D146" s="10" t="s">
        <v>312</v>
      </c>
      <c r="E146" s="6" t="s">
        <v>80</v>
      </c>
      <c r="F146" s="67">
        <v>100</v>
      </c>
      <c r="G146" s="1"/>
      <c r="L146" s="3"/>
      <c r="M146" s="1"/>
    </row>
    <row r="147" spans="1:13" s="2" customFormat="1" ht="15.75" customHeight="1" x14ac:dyDescent="0.2">
      <c r="A147" s="8">
        <v>159</v>
      </c>
      <c r="B147" s="9" t="s">
        <v>77</v>
      </c>
      <c r="C147" s="6" t="s">
        <v>314</v>
      </c>
      <c r="D147" s="17" t="s">
        <v>315</v>
      </c>
      <c r="E147" s="6" t="s">
        <v>80</v>
      </c>
      <c r="F147" s="67">
        <v>150</v>
      </c>
      <c r="G147" s="1"/>
      <c r="L147" s="3"/>
      <c r="M147" s="1"/>
    </row>
    <row r="148" spans="1:13" s="2" customFormat="1" ht="46.5" customHeight="1" x14ac:dyDescent="0.2">
      <c r="A148" s="8">
        <v>157</v>
      </c>
      <c r="B148" s="9" t="s">
        <v>77</v>
      </c>
      <c r="C148" s="64" t="s">
        <v>307</v>
      </c>
      <c r="D148" s="10" t="s">
        <v>308</v>
      </c>
      <c r="E148" s="6" t="s">
        <v>80</v>
      </c>
      <c r="F148" s="68">
        <v>140</v>
      </c>
      <c r="G148" s="1"/>
      <c r="L148" s="3"/>
      <c r="M148" s="1"/>
    </row>
    <row r="149" spans="1:13" s="2" customFormat="1" ht="15.75" customHeight="1" x14ac:dyDescent="0.2">
      <c r="A149" s="8">
        <v>156</v>
      </c>
      <c r="B149" s="9" t="s">
        <v>77</v>
      </c>
      <c r="C149" s="21" t="s">
        <v>309</v>
      </c>
      <c r="D149" s="65" t="s">
        <v>310</v>
      </c>
      <c r="E149" s="9" t="s">
        <v>80</v>
      </c>
      <c r="F149" s="68">
        <v>230</v>
      </c>
      <c r="G149" s="1"/>
      <c r="L149" s="3"/>
      <c r="M149" s="1"/>
    </row>
    <row r="150" spans="1:13" s="2" customFormat="1" ht="13.5" x14ac:dyDescent="0.2">
      <c r="A150" s="8">
        <v>137</v>
      </c>
      <c r="B150" s="9" t="s">
        <v>77</v>
      </c>
      <c r="C150" s="21" t="s">
        <v>313</v>
      </c>
      <c r="D150" s="66" t="s">
        <v>679</v>
      </c>
      <c r="E150" s="6" t="s">
        <v>80</v>
      </c>
      <c r="F150" s="68">
        <v>150</v>
      </c>
      <c r="G150" s="1"/>
      <c r="L150" s="3"/>
      <c r="M150" s="1"/>
    </row>
    <row r="151" spans="1:13" s="2" customFormat="1" ht="12.75" x14ac:dyDescent="0.2">
      <c r="A151" s="8">
        <v>122</v>
      </c>
      <c r="B151" s="9" t="s">
        <v>77</v>
      </c>
      <c r="C151" s="6" t="s">
        <v>316</v>
      </c>
      <c r="D151" s="10" t="s">
        <v>317</v>
      </c>
      <c r="E151" s="6" t="s">
        <v>80</v>
      </c>
      <c r="F151" s="67">
        <v>70</v>
      </c>
      <c r="G151" s="1"/>
      <c r="L151" s="3"/>
      <c r="M151" s="1"/>
    </row>
    <row r="152" spans="1:13" s="2" customFormat="1" ht="25.5" x14ac:dyDescent="0.2">
      <c r="A152" s="8">
        <v>123</v>
      </c>
      <c r="B152" s="9" t="s">
        <v>77</v>
      </c>
      <c r="C152" s="6" t="s">
        <v>318</v>
      </c>
      <c r="D152" s="10" t="s">
        <v>319</v>
      </c>
      <c r="E152" s="6" t="s">
        <v>80</v>
      </c>
      <c r="F152" s="67">
        <v>100</v>
      </c>
      <c r="G152" s="1"/>
      <c r="L152" s="3"/>
      <c r="M152" s="1"/>
    </row>
    <row r="153" spans="1:13" s="2" customFormat="1" ht="15.75" customHeight="1" x14ac:dyDescent="0.2">
      <c r="A153" s="8">
        <v>1019</v>
      </c>
      <c r="B153" s="9" t="s">
        <v>77</v>
      </c>
      <c r="C153" s="6" t="s">
        <v>320</v>
      </c>
      <c r="D153" s="10" t="s">
        <v>321</v>
      </c>
      <c r="E153" s="6" t="s">
        <v>80</v>
      </c>
      <c r="F153" s="67">
        <v>120</v>
      </c>
      <c r="G153" s="1"/>
      <c r="L153" s="3"/>
      <c r="M153" s="1"/>
    </row>
    <row r="154" spans="1:13" s="2" customFormat="1" ht="15.75" customHeight="1" x14ac:dyDescent="0.2">
      <c r="A154" s="8">
        <v>1020</v>
      </c>
      <c r="B154" s="9" t="s">
        <v>77</v>
      </c>
      <c r="C154" s="6" t="s">
        <v>322</v>
      </c>
      <c r="D154" s="10" t="s">
        <v>323</v>
      </c>
      <c r="E154" s="6" t="s">
        <v>80</v>
      </c>
      <c r="F154" s="67">
        <v>120</v>
      </c>
      <c r="G154" s="1"/>
      <c r="L154" s="3"/>
      <c r="M154" s="1"/>
    </row>
    <row r="155" spans="1:13" s="2" customFormat="1" ht="15.75" customHeight="1" x14ac:dyDescent="0.2">
      <c r="A155" s="8">
        <v>1169</v>
      </c>
      <c r="B155" s="9" t="s">
        <v>77</v>
      </c>
      <c r="C155" s="6" t="s">
        <v>324</v>
      </c>
      <c r="D155" s="10" t="s">
        <v>325</v>
      </c>
      <c r="E155" s="6" t="s">
        <v>80</v>
      </c>
      <c r="F155" s="67">
        <v>570</v>
      </c>
      <c r="G155" s="1"/>
      <c r="L155" s="3"/>
      <c r="M155" s="1"/>
    </row>
    <row r="156" spans="1:13" s="2" customFormat="1" ht="34.5" customHeight="1" x14ac:dyDescent="0.2">
      <c r="A156" s="8">
        <v>1205</v>
      </c>
      <c r="B156" s="9" t="s">
        <v>77</v>
      </c>
      <c r="C156" s="6" t="s">
        <v>326</v>
      </c>
      <c r="D156" s="10" t="s">
        <v>327</v>
      </c>
      <c r="E156" s="6" t="s">
        <v>80</v>
      </c>
      <c r="F156" s="67">
        <v>300</v>
      </c>
      <c r="G156" s="1"/>
      <c r="L156" s="3"/>
      <c r="M156" s="1"/>
    </row>
    <row r="157" spans="1:13" s="2" customFormat="1" ht="24.75" customHeight="1" x14ac:dyDescent="0.2">
      <c r="A157" s="303" t="s">
        <v>328</v>
      </c>
      <c r="B157" s="304"/>
      <c r="C157" s="304"/>
      <c r="D157" s="304"/>
      <c r="E157" s="304"/>
      <c r="F157" s="305"/>
      <c r="G157" s="1"/>
      <c r="L157" s="3"/>
      <c r="M157" s="1"/>
    </row>
    <row r="158" spans="1:13" s="2" customFormat="1" ht="24.75" customHeight="1" x14ac:dyDescent="0.2">
      <c r="A158" s="5" t="s">
        <v>0</v>
      </c>
      <c r="B158" s="287" t="s">
        <v>1</v>
      </c>
      <c r="C158" s="287"/>
      <c r="D158" s="6" t="s">
        <v>2</v>
      </c>
      <c r="E158" s="6" t="s">
        <v>3</v>
      </c>
      <c r="F158" s="7" t="s">
        <v>208</v>
      </c>
      <c r="G158" s="1"/>
      <c r="L158" s="3"/>
      <c r="M158" s="1"/>
    </row>
    <row r="159" spans="1:13" s="26" customFormat="1" ht="38.25" x14ac:dyDescent="0.2">
      <c r="A159" s="8">
        <v>237</v>
      </c>
      <c r="B159" s="9" t="s">
        <v>77</v>
      </c>
      <c r="C159" s="6" t="s">
        <v>329</v>
      </c>
      <c r="D159" s="22" t="s">
        <v>330</v>
      </c>
      <c r="E159" s="23" t="s">
        <v>80</v>
      </c>
      <c r="F159" s="24" t="s">
        <v>331</v>
      </c>
      <c r="G159" s="25"/>
      <c r="L159" s="27"/>
      <c r="M159" s="25"/>
    </row>
    <row r="160" spans="1:13" s="26" customFormat="1" ht="38.25" x14ac:dyDescent="0.2">
      <c r="A160" s="8">
        <v>238</v>
      </c>
      <c r="B160" s="9" t="s">
        <v>77</v>
      </c>
      <c r="C160" s="6" t="s">
        <v>332</v>
      </c>
      <c r="D160" s="22" t="s">
        <v>333</v>
      </c>
      <c r="E160" s="23" t="s">
        <v>80</v>
      </c>
      <c r="F160" s="24" t="s">
        <v>331</v>
      </c>
      <c r="G160" s="25"/>
      <c r="L160" s="27"/>
      <c r="M160" s="25"/>
    </row>
    <row r="161" spans="1:13" s="26" customFormat="1" ht="25.5" x14ac:dyDescent="0.2">
      <c r="A161" s="8">
        <v>239</v>
      </c>
      <c r="B161" s="9" t="s">
        <v>77</v>
      </c>
      <c r="C161" s="6" t="s">
        <v>334</v>
      </c>
      <c r="D161" s="22" t="s">
        <v>335</v>
      </c>
      <c r="E161" s="23" t="s">
        <v>80</v>
      </c>
      <c r="F161" s="24" t="s">
        <v>331</v>
      </c>
      <c r="G161" s="25"/>
      <c r="L161" s="27"/>
      <c r="M161" s="25"/>
    </row>
    <row r="162" spans="1:13" s="26" customFormat="1" ht="25.5" x14ac:dyDescent="0.2">
      <c r="A162" s="8">
        <v>240</v>
      </c>
      <c r="B162" s="9" t="s">
        <v>77</v>
      </c>
      <c r="C162" s="6" t="s">
        <v>336</v>
      </c>
      <c r="D162" s="22" t="s">
        <v>337</v>
      </c>
      <c r="E162" s="23" t="s">
        <v>80</v>
      </c>
      <c r="F162" s="24" t="s">
        <v>331</v>
      </c>
      <c r="G162" s="25"/>
      <c r="L162" s="27"/>
      <c r="M162" s="25"/>
    </row>
    <row r="163" spans="1:13" s="26" customFormat="1" ht="25.5" x14ac:dyDescent="0.2">
      <c r="A163" s="8">
        <v>241</v>
      </c>
      <c r="B163" s="9" t="s">
        <v>77</v>
      </c>
      <c r="C163" s="6" t="s">
        <v>338</v>
      </c>
      <c r="D163" s="22" t="s">
        <v>339</v>
      </c>
      <c r="E163" s="23" t="s">
        <v>80</v>
      </c>
      <c r="F163" s="24" t="s">
        <v>331</v>
      </c>
      <c r="G163" s="25"/>
      <c r="L163" s="27"/>
      <c r="M163" s="25"/>
    </row>
    <row r="164" spans="1:13" s="2" customFormat="1" ht="25.5" x14ac:dyDescent="0.2">
      <c r="A164" s="8">
        <v>242</v>
      </c>
      <c r="B164" s="9" t="s">
        <v>77</v>
      </c>
      <c r="C164" s="6" t="s">
        <v>340</v>
      </c>
      <c r="D164" s="22" t="s">
        <v>341</v>
      </c>
      <c r="E164" s="23" t="s">
        <v>80</v>
      </c>
      <c r="F164" s="24" t="s">
        <v>331</v>
      </c>
      <c r="G164" s="1"/>
      <c r="L164" s="3"/>
      <c r="M164" s="1"/>
    </row>
    <row r="165" spans="1:13" s="2" customFormat="1" ht="25.5" x14ac:dyDescent="0.2">
      <c r="A165" s="8">
        <v>243</v>
      </c>
      <c r="B165" s="9" t="s">
        <v>77</v>
      </c>
      <c r="C165" s="6" t="s">
        <v>342</v>
      </c>
      <c r="D165" s="22" t="s">
        <v>343</v>
      </c>
      <c r="E165" s="23" t="s">
        <v>80</v>
      </c>
      <c r="F165" s="24" t="s">
        <v>331</v>
      </c>
      <c r="G165" s="1"/>
      <c r="L165" s="3"/>
      <c r="M165" s="1"/>
    </row>
    <row r="166" spans="1:13" s="2" customFormat="1" ht="15.75" customHeight="1" x14ac:dyDescent="0.2">
      <c r="A166" s="8">
        <v>244</v>
      </c>
      <c r="B166" s="9" t="s">
        <v>77</v>
      </c>
      <c r="C166" s="6" t="s">
        <v>344</v>
      </c>
      <c r="D166" s="22" t="s">
        <v>345</v>
      </c>
      <c r="E166" s="23" t="s">
        <v>80</v>
      </c>
      <c r="F166" s="24" t="s">
        <v>331</v>
      </c>
      <c r="G166" s="1"/>
      <c r="L166" s="3"/>
      <c r="M166" s="1"/>
    </row>
    <row r="167" spans="1:13" s="2" customFormat="1" ht="26.25" customHeight="1" x14ac:dyDescent="0.2">
      <c r="A167" s="8">
        <v>245</v>
      </c>
      <c r="B167" s="9" t="s">
        <v>77</v>
      </c>
      <c r="C167" s="6" t="s">
        <v>346</v>
      </c>
      <c r="D167" s="22" t="s">
        <v>347</v>
      </c>
      <c r="E167" s="23" t="s">
        <v>80</v>
      </c>
      <c r="F167" s="24" t="s">
        <v>331</v>
      </c>
      <c r="G167" s="1"/>
      <c r="L167" s="3"/>
      <c r="M167" s="1"/>
    </row>
    <row r="168" spans="1:13" s="2" customFormat="1" ht="26.25" customHeight="1" x14ac:dyDescent="0.2">
      <c r="A168" s="8">
        <v>247</v>
      </c>
      <c r="B168" s="9" t="s">
        <v>77</v>
      </c>
      <c r="C168" s="6" t="s">
        <v>348</v>
      </c>
      <c r="D168" s="22" t="s">
        <v>349</v>
      </c>
      <c r="E168" s="23" t="s">
        <v>80</v>
      </c>
      <c r="F168" s="24" t="s">
        <v>331</v>
      </c>
      <c r="G168" s="1"/>
      <c r="L168" s="3"/>
      <c r="M168" s="1"/>
    </row>
    <row r="169" spans="1:13" s="2" customFormat="1" ht="25.5" x14ac:dyDescent="0.2">
      <c r="A169" s="8">
        <v>248</v>
      </c>
      <c r="B169" s="9" t="s">
        <v>77</v>
      </c>
      <c r="C169" s="6" t="s">
        <v>350</v>
      </c>
      <c r="D169" s="22" t="s">
        <v>351</v>
      </c>
      <c r="E169" s="23" t="s">
        <v>80</v>
      </c>
      <c r="F169" s="24" t="s">
        <v>331</v>
      </c>
      <c r="G169" s="1"/>
      <c r="L169" s="3"/>
      <c r="M169" s="1"/>
    </row>
    <row r="170" spans="1:13" s="2" customFormat="1" ht="25.5" x14ac:dyDescent="0.2">
      <c r="A170" s="8">
        <v>249</v>
      </c>
      <c r="B170" s="9" t="s">
        <v>77</v>
      </c>
      <c r="C170" s="6" t="s">
        <v>352</v>
      </c>
      <c r="D170" s="22" t="s">
        <v>353</v>
      </c>
      <c r="E170" s="23" t="s">
        <v>80</v>
      </c>
      <c r="F170" s="24" t="s">
        <v>331</v>
      </c>
      <c r="G170" s="1"/>
      <c r="L170" s="3"/>
      <c r="M170" s="1"/>
    </row>
    <row r="171" spans="1:13" s="2" customFormat="1" ht="38.25" x14ac:dyDescent="0.2">
      <c r="A171" s="8">
        <v>250</v>
      </c>
      <c r="B171" s="9" t="s">
        <v>77</v>
      </c>
      <c r="C171" s="6" t="s">
        <v>354</v>
      </c>
      <c r="D171" s="22" t="s">
        <v>355</v>
      </c>
      <c r="E171" s="23" t="s">
        <v>80</v>
      </c>
      <c r="F171" s="24" t="s">
        <v>331</v>
      </c>
      <c r="G171" s="1"/>
      <c r="L171" s="3"/>
      <c r="M171" s="1"/>
    </row>
    <row r="172" spans="1:13" s="2" customFormat="1" ht="25.5" x14ac:dyDescent="0.2">
      <c r="A172" s="8">
        <v>251</v>
      </c>
      <c r="B172" s="9" t="s">
        <v>77</v>
      </c>
      <c r="C172" s="6" t="s">
        <v>356</v>
      </c>
      <c r="D172" s="22" t="s">
        <v>357</v>
      </c>
      <c r="E172" s="23" t="s">
        <v>80</v>
      </c>
      <c r="F172" s="24" t="s">
        <v>331</v>
      </c>
      <c r="G172" s="1"/>
      <c r="L172" s="3"/>
      <c r="M172" s="1"/>
    </row>
    <row r="173" spans="1:13" s="2" customFormat="1" ht="25.5" x14ac:dyDescent="0.2">
      <c r="A173" s="8">
        <v>252</v>
      </c>
      <c r="B173" s="9" t="s">
        <v>77</v>
      </c>
      <c r="C173" s="6" t="s">
        <v>358</v>
      </c>
      <c r="D173" s="22" t="s">
        <v>359</v>
      </c>
      <c r="E173" s="23" t="s">
        <v>80</v>
      </c>
      <c r="F173" s="24" t="s">
        <v>331</v>
      </c>
      <c r="G173" s="1"/>
      <c r="L173" s="3"/>
      <c r="M173" s="1"/>
    </row>
    <row r="174" spans="1:13" s="2" customFormat="1" ht="25.5" x14ac:dyDescent="0.2">
      <c r="A174" s="8">
        <v>253</v>
      </c>
      <c r="B174" s="9" t="s">
        <v>77</v>
      </c>
      <c r="C174" s="6" t="s">
        <v>360</v>
      </c>
      <c r="D174" s="22" t="s">
        <v>361</v>
      </c>
      <c r="E174" s="23" t="s">
        <v>80</v>
      </c>
      <c r="F174" s="24" t="s">
        <v>331</v>
      </c>
      <c r="G174" s="1"/>
      <c r="L174" s="3"/>
      <c r="M174" s="1"/>
    </row>
    <row r="175" spans="1:13" s="2" customFormat="1" ht="25.5" x14ac:dyDescent="0.2">
      <c r="A175" s="8">
        <v>254</v>
      </c>
      <c r="B175" s="9" t="s">
        <v>77</v>
      </c>
      <c r="C175" s="6" t="s">
        <v>362</v>
      </c>
      <c r="D175" s="22" t="s">
        <v>363</v>
      </c>
      <c r="E175" s="23" t="s">
        <v>80</v>
      </c>
      <c r="F175" s="24" t="s">
        <v>331</v>
      </c>
      <c r="G175" s="1"/>
      <c r="L175" s="3"/>
      <c r="M175" s="1"/>
    </row>
    <row r="176" spans="1:13" s="2" customFormat="1" ht="38.25" x14ac:dyDescent="0.2">
      <c r="A176" s="8">
        <v>255</v>
      </c>
      <c r="B176" s="9" t="s">
        <v>77</v>
      </c>
      <c r="C176" s="6" t="s">
        <v>364</v>
      </c>
      <c r="D176" s="22" t="s">
        <v>365</v>
      </c>
      <c r="E176" s="23" t="s">
        <v>80</v>
      </c>
      <c r="F176" s="24" t="s">
        <v>331</v>
      </c>
      <c r="G176" s="1"/>
      <c r="L176" s="3"/>
      <c r="M176" s="1"/>
    </row>
    <row r="177" spans="1:13" s="2" customFormat="1" ht="25.5" x14ac:dyDescent="0.2">
      <c r="A177" s="8">
        <v>256</v>
      </c>
      <c r="B177" s="9" t="s">
        <v>77</v>
      </c>
      <c r="C177" s="6" t="s">
        <v>366</v>
      </c>
      <c r="D177" s="22" t="s">
        <v>367</v>
      </c>
      <c r="E177" s="23" t="s">
        <v>80</v>
      </c>
      <c r="F177" s="24" t="s">
        <v>331</v>
      </c>
      <c r="G177" s="1"/>
      <c r="L177" s="3"/>
      <c r="M177" s="1"/>
    </row>
    <row r="178" spans="1:13" s="2" customFormat="1" ht="25.5" x14ac:dyDescent="0.2">
      <c r="A178" s="8">
        <v>258</v>
      </c>
      <c r="B178" s="9" t="s">
        <v>77</v>
      </c>
      <c r="C178" s="6" t="s">
        <v>368</v>
      </c>
      <c r="D178" s="22" t="s">
        <v>369</v>
      </c>
      <c r="E178" s="23" t="s">
        <v>80</v>
      </c>
      <c r="F178" s="24" t="s">
        <v>331</v>
      </c>
      <c r="G178" s="1"/>
      <c r="L178" s="3"/>
      <c r="M178" s="1"/>
    </row>
    <row r="179" spans="1:13" s="2" customFormat="1" ht="25.5" x14ac:dyDescent="0.2">
      <c r="A179" s="8">
        <v>259</v>
      </c>
      <c r="B179" s="9" t="s">
        <v>77</v>
      </c>
      <c r="C179" s="6" t="s">
        <v>370</v>
      </c>
      <c r="D179" s="10" t="s">
        <v>371</v>
      </c>
      <c r="E179" s="6" t="s">
        <v>80</v>
      </c>
      <c r="F179" s="9" t="s">
        <v>331</v>
      </c>
      <c r="G179" s="1"/>
      <c r="L179" s="3"/>
      <c r="M179" s="1"/>
    </row>
    <row r="180" spans="1:13" s="2" customFormat="1" ht="38.25" x14ac:dyDescent="0.2">
      <c r="A180" s="8">
        <v>260</v>
      </c>
      <c r="B180" s="9" t="s">
        <v>77</v>
      </c>
      <c r="C180" s="6" t="s">
        <v>372</v>
      </c>
      <c r="D180" s="10" t="s">
        <v>373</v>
      </c>
      <c r="E180" s="6" t="s">
        <v>80</v>
      </c>
      <c r="F180" s="9" t="s">
        <v>331</v>
      </c>
      <c r="G180" s="1"/>
      <c r="L180" s="3"/>
      <c r="M180" s="1"/>
    </row>
    <row r="181" spans="1:13" s="2" customFormat="1" ht="38.25" x14ac:dyDescent="0.2">
      <c r="A181" s="8">
        <v>1134</v>
      </c>
      <c r="B181" s="9" t="s">
        <v>77</v>
      </c>
      <c r="C181" s="6" t="s">
        <v>374</v>
      </c>
      <c r="D181" s="10" t="s">
        <v>375</v>
      </c>
      <c r="E181" s="6" t="s">
        <v>80</v>
      </c>
      <c r="F181" s="9" t="s">
        <v>331</v>
      </c>
      <c r="G181" s="1"/>
      <c r="L181" s="3"/>
      <c r="M181" s="1"/>
    </row>
    <row r="182" spans="1:13" s="2" customFormat="1" ht="38.25" x14ac:dyDescent="0.2">
      <c r="A182" s="8">
        <v>1135</v>
      </c>
      <c r="B182" s="9" t="s">
        <v>77</v>
      </c>
      <c r="C182" s="6" t="s">
        <v>376</v>
      </c>
      <c r="D182" s="10" t="s">
        <v>377</v>
      </c>
      <c r="E182" s="6" t="s">
        <v>80</v>
      </c>
      <c r="F182" s="9" t="s">
        <v>155</v>
      </c>
      <c r="G182" s="1"/>
      <c r="L182" s="3"/>
      <c r="M182" s="1"/>
    </row>
    <row r="183" spans="1:13" s="2" customFormat="1" ht="30.75" customHeight="1" x14ac:dyDescent="0.2">
      <c r="A183" s="8">
        <v>261</v>
      </c>
      <c r="B183" s="9" t="s">
        <v>77</v>
      </c>
      <c r="C183" s="6" t="s">
        <v>378</v>
      </c>
      <c r="D183" s="10" t="s">
        <v>379</v>
      </c>
      <c r="E183" s="6" t="s">
        <v>80</v>
      </c>
      <c r="F183" s="9" t="s">
        <v>331</v>
      </c>
      <c r="G183" s="1"/>
      <c r="L183" s="3"/>
      <c r="M183" s="1"/>
    </row>
    <row r="184" spans="1:13" s="2" customFormat="1" ht="25.5" x14ac:dyDescent="0.2">
      <c r="A184" s="8">
        <v>262</v>
      </c>
      <c r="B184" s="9" t="s">
        <v>77</v>
      </c>
      <c r="C184" s="6" t="s">
        <v>380</v>
      </c>
      <c r="D184" s="10" t="s">
        <v>381</v>
      </c>
      <c r="E184" s="6" t="s">
        <v>80</v>
      </c>
      <c r="F184" s="9" t="s">
        <v>331</v>
      </c>
      <c r="G184" s="1"/>
      <c r="L184" s="3"/>
      <c r="M184" s="1"/>
    </row>
    <row r="185" spans="1:13" s="2" customFormat="1" ht="43.5" customHeight="1" x14ac:dyDescent="0.2">
      <c r="A185" s="8">
        <v>263</v>
      </c>
      <c r="B185" s="9" t="s">
        <v>77</v>
      </c>
      <c r="C185" s="6" t="s">
        <v>382</v>
      </c>
      <c r="D185" s="10" t="s">
        <v>383</v>
      </c>
      <c r="E185" s="6" t="s">
        <v>80</v>
      </c>
      <c r="F185" s="9" t="s">
        <v>331</v>
      </c>
      <c r="G185" s="1"/>
      <c r="L185" s="3"/>
      <c r="M185" s="1"/>
    </row>
    <row r="186" spans="1:13" s="2" customFormat="1" ht="38.25" x14ac:dyDescent="0.2">
      <c r="A186" s="8">
        <v>264</v>
      </c>
      <c r="B186" s="9" t="s">
        <v>77</v>
      </c>
      <c r="C186" s="6" t="s">
        <v>384</v>
      </c>
      <c r="D186" s="10" t="s">
        <v>385</v>
      </c>
      <c r="E186" s="6" t="s">
        <v>80</v>
      </c>
      <c r="F186" s="9" t="s">
        <v>331</v>
      </c>
      <c r="G186" s="1"/>
      <c r="L186" s="3"/>
      <c r="M186" s="1"/>
    </row>
    <row r="187" spans="1:13" s="2" customFormat="1" ht="25.5" x14ac:dyDescent="0.2">
      <c r="A187" s="8">
        <v>265</v>
      </c>
      <c r="B187" s="9" t="s">
        <v>77</v>
      </c>
      <c r="C187" s="6" t="s">
        <v>386</v>
      </c>
      <c r="D187" s="10" t="s">
        <v>387</v>
      </c>
      <c r="E187" s="6" t="s">
        <v>80</v>
      </c>
      <c r="F187" s="9" t="s">
        <v>331</v>
      </c>
      <c r="G187" s="1"/>
      <c r="L187" s="3"/>
      <c r="M187" s="1"/>
    </row>
    <row r="188" spans="1:13" s="2" customFormat="1" ht="25.5" x14ac:dyDescent="0.2">
      <c r="A188" s="8">
        <v>266</v>
      </c>
      <c r="B188" s="9" t="s">
        <v>77</v>
      </c>
      <c r="C188" s="6" t="s">
        <v>388</v>
      </c>
      <c r="D188" s="10" t="s">
        <v>389</v>
      </c>
      <c r="E188" s="6" t="s">
        <v>80</v>
      </c>
      <c r="F188" s="9" t="s">
        <v>331</v>
      </c>
      <c r="G188" s="1"/>
      <c r="L188" s="3"/>
      <c r="M188" s="1"/>
    </row>
    <row r="189" spans="1:13" s="2" customFormat="1" ht="38.25" x14ac:dyDescent="0.2">
      <c r="A189" s="8">
        <v>267</v>
      </c>
      <c r="B189" s="9" t="s">
        <v>77</v>
      </c>
      <c r="C189" s="6" t="s">
        <v>390</v>
      </c>
      <c r="D189" s="10" t="s">
        <v>391</v>
      </c>
      <c r="E189" s="6" t="s">
        <v>80</v>
      </c>
      <c r="F189" s="9" t="s">
        <v>331</v>
      </c>
      <c r="G189" s="1"/>
      <c r="L189" s="3"/>
      <c r="M189" s="1"/>
    </row>
    <row r="190" spans="1:13" s="2" customFormat="1" ht="25.5" x14ac:dyDescent="0.2">
      <c r="A190" s="8">
        <v>268</v>
      </c>
      <c r="B190" s="9" t="s">
        <v>77</v>
      </c>
      <c r="C190" s="6" t="s">
        <v>392</v>
      </c>
      <c r="D190" s="10" t="s">
        <v>393</v>
      </c>
      <c r="E190" s="6" t="s">
        <v>80</v>
      </c>
      <c r="F190" s="9" t="s">
        <v>331</v>
      </c>
      <c r="G190" s="1"/>
      <c r="L190" s="3"/>
      <c r="M190" s="1"/>
    </row>
    <row r="191" spans="1:13" s="2" customFormat="1" ht="25.5" x14ac:dyDescent="0.2">
      <c r="A191" s="8">
        <v>269</v>
      </c>
      <c r="B191" s="9" t="s">
        <v>77</v>
      </c>
      <c r="C191" s="6" t="s">
        <v>394</v>
      </c>
      <c r="D191" s="10" t="s">
        <v>395</v>
      </c>
      <c r="E191" s="6" t="s">
        <v>80</v>
      </c>
      <c r="F191" s="9" t="s">
        <v>41</v>
      </c>
      <c r="G191" s="1"/>
      <c r="L191" s="3"/>
      <c r="M191" s="1"/>
    </row>
    <row r="192" spans="1:13" s="2" customFormat="1" ht="25.5" x14ac:dyDescent="0.2">
      <c r="A192" s="8">
        <v>270</v>
      </c>
      <c r="B192" s="9" t="s">
        <v>77</v>
      </c>
      <c r="C192" s="6" t="s">
        <v>396</v>
      </c>
      <c r="D192" s="10" t="s">
        <v>397</v>
      </c>
      <c r="E192" s="6" t="s">
        <v>80</v>
      </c>
      <c r="F192" s="9" t="s">
        <v>168</v>
      </c>
      <c r="G192" s="1"/>
      <c r="L192" s="3"/>
      <c r="M192" s="1"/>
    </row>
    <row r="193" spans="1:13" s="2" customFormat="1" ht="38.25" x14ac:dyDescent="0.2">
      <c r="A193" s="8">
        <v>271</v>
      </c>
      <c r="B193" s="9" t="s">
        <v>77</v>
      </c>
      <c r="C193" s="6" t="s">
        <v>398</v>
      </c>
      <c r="D193" s="10" t="s">
        <v>399</v>
      </c>
      <c r="E193" s="6" t="s">
        <v>80</v>
      </c>
      <c r="F193" s="9" t="s">
        <v>400</v>
      </c>
      <c r="G193" s="1"/>
      <c r="L193" s="3"/>
      <c r="M193" s="1"/>
    </row>
    <row r="194" spans="1:13" s="2" customFormat="1" ht="38.25" x14ac:dyDescent="0.2">
      <c r="A194" s="8">
        <v>272</v>
      </c>
      <c r="B194" s="9" t="s">
        <v>77</v>
      </c>
      <c r="C194" s="6" t="s">
        <v>401</v>
      </c>
      <c r="D194" s="10" t="s">
        <v>402</v>
      </c>
      <c r="E194" s="6" t="s">
        <v>80</v>
      </c>
      <c r="F194" s="9" t="s">
        <v>41</v>
      </c>
      <c r="G194" s="1"/>
      <c r="L194" s="3"/>
      <c r="M194" s="1"/>
    </row>
    <row r="195" spans="1:13" s="2" customFormat="1" ht="38.25" x14ac:dyDescent="0.2">
      <c r="A195" s="8">
        <v>273</v>
      </c>
      <c r="B195" s="9" t="s">
        <v>77</v>
      </c>
      <c r="C195" s="6" t="s">
        <v>403</v>
      </c>
      <c r="D195" s="10" t="s">
        <v>404</v>
      </c>
      <c r="E195" s="6" t="s">
        <v>80</v>
      </c>
      <c r="F195" s="9" t="s">
        <v>270</v>
      </c>
      <c r="G195" s="1"/>
      <c r="L195" s="3"/>
      <c r="M195" s="1"/>
    </row>
    <row r="196" spans="1:13" s="2" customFormat="1" ht="38.25" x14ac:dyDescent="0.2">
      <c r="A196" s="8">
        <v>274</v>
      </c>
      <c r="B196" s="9" t="s">
        <v>77</v>
      </c>
      <c r="C196" s="6" t="s">
        <v>405</v>
      </c>
      <c r="D196" s="10" t="s">
        <v>406</v>
      </c>
      <c r="E196" s="6" t="s">
        <v>80</v>
      </c>
      <c r="F196" s="9" t="s">
        <v>41</v>
      </c>
      <c r="G196" s="1"/>
      <c r="L196" s="3"/>
      <c r="M196" s="1"/>
    </row>
    <row r="197" spans="1:13" s="2" customFormat="1" ht="38.25" x14ac:dyDescent="0.2">
      <c r="A197" s="8">
        <v>275</v>
      </c>
      <c r="B197" s="9" t="s">
        <v>77</v>
      </c>
      <c r="C197" s="6" t="s">
        <v>407</v>
      </c>
      <c r="D197" s="10" t="s">
        <v>408</v>
      </c>
      <c r="E197" s="6" t="s">
        <v>80</v>
      </c>
      <c r="F197" s="9" t="s">
        <v>270</v>
      </c>
      <c r="G197" s="1"/>
      <c r="L197" s="3"/>
      <c r="M197" s="1"/>
    </row>
    <row r="198" spans="1:13" s="2" customFormat="1" ht="25.5" x14ac:dyDescent="0.2">
      <c r="A198" s="8">
        <v>276</v>
      </c>
      <c r="B198" s="9" t="s">
        <v>77</v>
      </c>
      <c r="C198" s="6" t="s">
        <v>409</v>
      </c>
      <c r="D198" s="10" t="s">
        <v>410</v>
      </c>
      <c r="E198" s="6" t="s">
        <v>80</v>
      </c>
      <c r="F198" s="9" t="s">
        <v>41</v>
      </c>
      <c r="G198" s="1"/>
      <c r="L198" s="3"/>
      <c r="M198" s="1"/>
    </row>
    <row r="199" spans="1:13" s="2" customFormat="1" ht="25.5" x14ac:dyDescent="0.2">
      <c r="A199" s="8">
        <v>277</v>
      </c>
      <c r="B199" s="9" t="s">
        <v>77</v>
      </c>
      <c r="C199" s="6" t="s">
        <v>411</v>
      </c>
      <c r="D199" s="10" t="s">
        <v>412</v>
      </c>
      <c r="E199" s="6" t="s">
        <v>80</v>
      </c>
      <c r="F199" s="9" t="s">
        <v>160</v>
      </c>
      <c r="G199" s="1"/>
      <c r="L199" s="3"/>
      <c r="M199" s="1"/>
    </row>
    <row r="200" spans="1:13" s="2" customFormat="1" ht="15.75" customHeight="1" x14ac:dyDescent="0.2">
      <c r="A200" s="8">
        <v>278</v>
      </c>
      <c r="B200" s="9" t="s">
        <v>77</v>
      </c>
      <c r="C200" s="6" t="s">
        <v>413</v>
      </c>
      <c r="D200" s="10" t="s">
        <v>414</v>
      </c>
      <c r="E200" s="6" t="s">
        <v>80</v>
      </c>
      <c r="F200" s="9" t="s">
        <v>160</v>
      </c>
      <c r="G200" s="1"/>
      <c r="L200" s="3"/>
      <c r="M200" s="1"/>
    </row>
    <row r="201" spans="1:13" s="2" customFormat="1" ht="15.75" customHeight="1" x14ac:dyDescent="0.2">
      <c r="A201" s="8">
        <v>279</v>
      </c>
      <c r="B201" s="9" t="s">
        <v>77</v>
      </c>
      <c r="C201" s="6" t="s">
        <v>415</v>
      </c>
      <c r="D201" s="10" t="s">
        <v>416</v>
      </c>
      <c r="E201" s="6" t="s">
        <v>80</v>
      </c>
      <c r="F201" s="9" t="s">
        <v>160</v>
      </c>
      <c r="G201" s="1"/>
      <c r="L201" s="3"/>
      <c r="M201" s="1"/>
    </row>
    <row r="202" spans="1:13" s="2" customFormat="1" ht="25.5" x14ac:dyDescent="0.2">
      <c r="A202" s="8">
        <v>280</v>
      </c>
      <c r="B202" s="9" t="s">
        <v>77</v>
      </c>
      <c r="C202" s="6" t="s">
        <v>417</v>
      </c>
      <c r="D202" s="10" t="s">
        <v>418</v>
      </c>
      <c r="E202" s="6" t="s">
        <v>80</v>
      </c>
      <c r="F202" s="9" t="s">
        <v>160</v>
      </c>
      <c r="G202" s="1"/>
      <c r="L202" s="3"/>
      <c r="M202" s="1"/>
    </row>
    <row r="203" spans="1:13" s="2" customFormat="1" ht="25.5" x14ac:dyDescent="0.2">
      <c r="A203" s="8">
        <v>281</v>
      </c>
      <c r="B203" s="9" t="s">
        <v>77</v>
      </c>
      <c r="C203" s="6" t="s">
        <v>419</v>
      </c>
      <c r="D203" s="10" t="s">
        <v>420</v>
      </c>
      <c r="E203" s="6" t="s">
        <v>80</v>
      </c>
      <c r="F203" s="9" t="s">
        <v>160</v>
      </c>
      <c r="G203" s="1"/>
      <c r="L203" s="3"/>
      <c r="M203" s="1"/>
    </row>
    <row r="204" spans="1:13" s="2" customFormat="1" ht="25.5" x14ac:dyDescent="0.2">
      <c r="A204" s="8">
        <v>282</v>
      </c>
      <c r="B204" s="9" t="s">
        <v>77</v>
      </c>
      <c r="C204" s="6" t="s">
        <v>421</v>
      </c>
      <c r="D204" s="10" t="s">
        <v>422</v>
      </c>
      <c r="E204" s="6" t="s">
        <v>80</v>
      </c>
      <c r="F204" s="9" t="s">
        <v>160</v>
      </c>
      <c r="G204" s="1"/>
      <c r="L204" s="3"/>
      <c r="M204" s="1"/>
    </row>
    <row r="205" spans="1:13" s="2" customFormat="1" ht="25.5" x14ac:dyDescent="0.2">
      <c r="A205" s="8">
        <v>283</v>
      </c>
      <c r="B205" s="9" t="s">
        <v>77</v>
      </c>
      <c r="C205" s="6" t="s">
        <v>423</v>
      </c>
      <c r="D205" s="10" t="s">
        <v>424</v>
      </c>
      <c r="E205" s="6" t="s">
        <v>80</v>
      </c>
      <c r="F205" s="9" t="s">
        <v>160</v>
      </c>
      <c r="G205" s="1"/>
      <c r="L205" s="3"/>
      <c r="M205" s="1"/>
    </row>
    <row r="206" spans="1:13" s="2" customFormat="1" ht="25.5" x14ac:dyDescent="0.2">
      <c r="A206" s="8">
        <v>284</v>
      </c>
      <c r="B206" s="9" t="s">
        <v>77</v>
      </c>
      <c r="C206" s="6" t="s">
        <v>425</v>
      </c>
      <c r="D206" s="10" t="s">
        <v>426</v>
      </c>
      <c r="E206" s="6" t="s">
        <v>80</v>
      </c>
      <c r="F206" s="9" t="s">
        <v>160</v>
      </c>
      <c r="G206" s="1"/>
      <c r="L206" s="3"/>
      <c r="M206" s="1"/>
    </row>
    <row r="207" spans="1:13" s="2" customFormat="1" ht="25.5" x14ac:dyDescent="0.2">
      <c r="A207" s="8">
        <v>285</v>
      </c>
      <c r="B207" s="9" t="s">
        <v>77</v>
      </c>
      <c r="C207" s="6" t="s">
        <v>427</v>
      </c>
      <c r="D207" s="10" t="s">
        <v>428</v>
      </c>
      <c r="E207" s="6" t="s">
        <v>80</v>
      </c>
      <c r="F207" s="9" t="s">
        <v>160</v>
      </c>
      <c r="G207" s="1"/>
      <c r="L207" s="3"/>
      <c r="M207" s="1"/>
    </row>
    <row r="208" spans="1:13" s="2" customFormat="1" ht="25.5" x14ac:dyDescent="0.2">
      <c r="A208" s="8">
        <v>286</v>
      </c>
      <c r="B208" s="9" t="s">
        <v>77</v>
      </c>
      <c r="C208" s="6" t="s">
        <v>429</v>
      </c>
      <c r="D208" s="10" t="s">
        <v>430</v>
      </c>
      <c r="E208" s="6" t="s">
        <v>80</v>
      </c>
      <c r="F208" s="9" t="s">
        <v>160</v>
      </c>
      <c r="G208" s="1"/>
      <c r="L208" s="3"/>
      <c r="M208" s="1"/>
    </row>
    <row r="209" spans="1:13" s="2" customFormat="1" ht="15.75" customHeight="1" x14ac:dyDescent="0.2">
      <c r="A209" s="8">
        <v>287</v>
      </c>
      <c r="B209" s="9" t="s">
        <v>77</v>
      </c>
      <c r="C209" s="6" t="s">
        <v>431</v>
      </c>
      <c r="D209" s="10" t="s">
        <v>432</v>
      </c>
      <c r="E209" s="6" t="s">
        <v>80</v>
      </c>
      <c r="F209" s="9" t="s">
        <v>41</v>
      </c>
      <c r="G209" s="1"/>
      <c r="L209" s="3"/>
      <c r="M209" s="1"/>
    </row>
    <row r="210" spans="1:13" s="2" customFormat="1" ht="15.75" customHeight="1" x14ac:dyDescent="0.2">
      <c r="A210" s="8">
        <v>288</v>
      </c>
      <c r="B210" s="9" t="s">
        <v>77</v>
      </c>
      <c r="C210" s="6" t="s">
        <v>433</v>
      </c>
      <c r="D210" s="10" t="s">
        <v>434</v>
      </c>
      <c r="E210" s="6" t="s">
        <v>80</v>
      </c>
      <c r="F210" s="9" t="s">
        <v>41</v>
      </c>
      <c r="G210" s="1"/>
      <c r="L210" s="3"/>
      <c r="M210" s="1"/>
    </row>
    <row r="211" spans="1:13" s="2" customFormat="1" ht="15.75" customHeight="1" x14ac:dyDescent="0.2">
      <c r="A211" s="8">
        <v>289</v>
      </c>
      <c r="B211" s="9" t="s">
        <v>77</v>
      </c>
      <c r="C211" s="6" t="s">
        <v>435</v>
      </c>
      <c r="D211" s="10" t="s">
        <v>436</v>
      </c>
      <c r="E211" s="6" t="s">
        <v>80</v>
      </c>
      <c r="F211" s="9" t="s">
        <v>41</v>
      </c>
      <c r="G211" s="1"/>
      <c r="L211" s="3"/>
      <c r="M211" s="1"/>
    </row>
    <row r="212" spans="1:13" s="2" customFormat="1" ht="15.75" customHeight="1" x14ac:dyDescent="0.2">
      <c r="A212" s="8">
        <v>290</v>
      </c>
      <c r="B212" s="9" t="s">
        <v>77</v>
      </c>
      <c r="C212" s="6" t="s">
        <v>437</v>
      </c>
      <c r="D212" s="10" t="s">
        <v>438</v>
      </c>
      <c r="E212" s="6" t="s">
        <v>80</v>
      </c>
      <c r="F212" s="9" t="s">
        <v>41</v>
      </c>
      <c r="G212" s="1"/>
      <c r="L212" s="3"/>
      <c r="M212" s="1"/>
    </row>
    <row r="213" spans="1:13" s="2" customFormat="1" ht="15.75" customHeight="1" x14ac:dyDescent="0.2">
      <c r="A213" s="8">
        <v>291</v>
      </c>
      <c r="B213" s="9" t="s">
        <v>77</v>
      </c>
      <c r="C213" s="6" t="s">
        <v>439</v>
      </c>
      <c r="D213" s="17" t="s">
        <v>440</v>
      </c>
      <c r="E213" s="6" t="s">
        <v>80</v>
      </c>
      <c r="F213" s="9" t="s">
        <v>41</v>
      </c>
      <c r="G213" s="1"/>
      <c r="L213" s="3"/>
      <c r="M213" s="1"/>
    </row>
    <row r="214" spans="1:13" s="2" customFormat="1" ht="12.75" x14ac:dyDescent="0.2">
      <c r="A214" s="8">
        <v>304</v>
      </c>
      <c r="B214" s="9" t="s">
        <v>77</v>
      </c>
      <c r="C214" s="6" t="s">
        <v>441</v>
      </c>
      <c r="D214" s="10" t="s">
        <v>442</v>
      </c>
      <c r="E214" s="6" t="s">
        <v>80</v>
      </c>
      <c r="F214" s="9" t="s">
        <v>163</v>
      </c>
      <c r="G214" s="1"/>
      <c r="L214" s="3"/>
      <c r="M214" s="1"/>
    </row>
    <row r="215" spans="1:13" s="2" customFormat="1" ht="12.75" x14ac:dyDescent="0.2">
      <c r="A215" s="8">
        <v>305</v>
      </c>
      <c r="B215" s="9" t="s">
        <v>77</v>
      </c>
      <c r="C215" s="6" t="s">
        <v>344</v>
      </c>
      <c r="D215" s="10" t="s">
        <v>443</v>
      </c>
      <c r="E215" s="6" t="s">
        <v>80</v>
      </c>
      <c r="F215" s="9" t="s">
        <v>331</v>
      </c>
      <c r="G215" s="1"/>
      <c r="L215" s="3"/>
      <c r="M215" s="1"/>
    </row>
    <row r="216" spans="1:13" s="2" customFormat="1" ht="12.75" x14ac:dyDescent="0.2">
      <c r="A216" s="8">
        <v>306</v>
      </c>
      <c r="B216" s="9" t="s">
        <v>77</v>
      </c>
      <c r="C216" s="6" t="s">
        <v>444</v>
      </c>
      <c r="D216" s="10" t="s">
        <v>445</v>
      </c>
      <c r="E216" s="6" t="s">
        <v>80</v>
      </c>
      <c r="F216" s="9" t="s">
        <v>446</v>
      </c>
      <c r="G216" s="1"/>
      <c r="L216" s="3"/>
      <c r="M216" s="1"/>
    </row>
    <row r="217" spans="1:13" s="2" customFormat="1" ht="12.75" x14ac:dyDescent="0.2">
      <c r="A217" s="8">
        <v>1109</v>
      </c>
      <c r="B217" s="9" t="s">
        <v>77</v>
      </c>
      <c r="C217" s="6" t="s">
        <v>447</v>
      </c>
      <c r="D217" s="10" t="s">
        <v>448</v>
      </c>
      <c r="E217" s="6" t="s">
        <v>80</v>
      </c>
      <c r="F217" s="9" t="s">
        <v>449</v>
      </c>
      <c r="G217" s="1"/>
      <c r="L217" s="3"/>
      <c r="M217" s="1"/>
    </row>
    <row r="218" spans="1:13" s="2" customFormat="1" ht="38.25" x14ac:dyDescent="0.2">
      <c r="A218" s="8">
        <v>1163</v>
      </c>
      <c r="B218" s="9" t="s">
        <v>77</v>
      </c>
      <c r="C218" s="6" t="s">
        <v>450</v>
      </c>
      <c r="D218" s="10" t="s">
        <v>451</v>
      </c>
      <c r="E218" s="6" t="s">
        <v>80</v>
      </c>
      <c r="F218" s="9" t="s">
        <v>331</v>
      </c>
      <c r="G218" s="1"/>
      <c r="L218" s="3"/>
      <c r="M218" s="1"/>
    </row>
    <row r="219" spans="1:13" s="2" customFormat="1" ht="25.5" x14ac:dyDescent="0.2">
      <c r="A219" s="8">
        <v>1216</v>
      </c>
      <c r="B219" s="9" t="s">
        <v>77</v>
      </c>
      <c r="C219" s="6" t="s">
        <v>452</v>
      </c>
      <c r="D219" s="10" t="s">
        <v>453</v>
      </c>
      <c r="E219" s="6" t="s">
        <v>80</v>
      </c>
      <c r="F219" s="9" t="s">
        <v>41</v>
      </c>
      <c r="G219" s="1"/>
      <c r="L219" s="3"/>
      <c r="M219" s="1"/>
    </row>
    <row r="220" spans="1:13" s="2" customFormat="1" ht="15.75" customHeight="1" x14ac:dyDescent="0.2">
      <c r="A220" s="8">
        <v>2046</v>
      </c>
      <c r="B220" s="9" t="s">
        <v>77</v>
      </c>
      <c r="C220" s="6" t="s">
        <v>454</v>
      </c>
      <c r="D220" s="10" t="s">
        <v>455</v>
      </c>
      <c r="E220" s="6" t="s">
        <v>80</v>
      </c>
      <c r="F220" s="9" t="s">
        <v>90</v>
      </c>
      <c r="G220" s="1"/>
      <c r="L220" s="3"/>
      <c r="M220" s="1"/>
    </row>
    <row r="221" spans="1:13" s="2" customFormat="1" ht="24" customHeight="1" x14ac:dyDescent="0.2">
      <c r="A221" s="8">
        <v>850</v>
      </c>
      <c r="B221" s="9" t="s">
        <v>77</v>
      </c>
      <c r="C221" s="6" t="s">
        <v>456</v>
      </c>
      <c r="D221" s="10" t="s">
        <v>457</v>
      </c>
      <c r="E221" s="6" t="s">
        <v>80</v>
      </c>
      <c r="F221" s="9" t="s">
        <v>62</v>
      </c>
      <c r="G221" s="1"/>
      <c r="L221" s="3"/>
      <c r="M221" s="1"/>
    </row>
    <row r="222" spans="1:13" s="2" customFormat="1" ht="30" customHeight="1" x14ac:dyDescent="0.2">
      <c r="A222" s="306" t="s">
        <v>458</v>
      </c>
      <c r="B222" s="307"/>
      <c r="C222" s="307"/>
      <c r="D222" s="307"/>
      <c r="E222" s="307"/>
      <c r="F222" s="308"/>
      <c r="G222" s="1"/>
      <c r="L222" s="3"/>
      <c r="M222" s="1"/>
    </row>
    <row r="223" spans="1:13" s="2" customFormat="1" ht="30" customHeight="1" x14ac:dyDescent="0.2">
      <c r="A223" s="28" t="s">
        <v>0</v>
      </c>
      <c r="B223" s="294" t="s">
        <v>1</v>
      </c>
      <c r="C223" s="295"/>
      <c r="D223" s="29" t="s">
        <v>2</v>
      </c>
      <c r="E223" s="29" t="s">
        <v>3</v>
      </c>
      <c r="F223" s="20" t="s">
        <v>208</v>
      </c>
      <c r="G223" s="1"/>
      <c r="L223" s="3"/>
      <c r="M223" s="1"/>
    </row>
    <row r="224" spans="1:13" s="2" customFormat="1" ht="15.75" customHeight="1" x14ac:dyDescent="0.2">
      <c r="A224" s="31">
        <v>428</v>
      </c>
      <c r="B224" s="70" t="s">
        <v>77</v>
      </c>
      <c r="C224" s="70" t="s">
        <v>459</v>
      </c>
      <c r="D224" s="71" t="s">
        <v>1255</v>
      </c>
      <c r="E224" s="70" t="s">
        <v>171</v>
      </c>
      <c r="F224" s="70" t="s">
        <v>9</v>
      </c>
      <c r="G224" s="1"/>
      <c r="L224" s="3"/>
      <c r="M224" s="1"/>
    </row>
    <row r="225" spans="1:13" s="2" customFormat="1" ht="12.75" x14ac:dyDescent="0.2">
      <c r="A225" s="31">
        <v>31</v>
      </c>
      <c r="B225" s="70" t="s">
        <v>77</v>
      </c>
      <c r="C225" s="70" t="s">
        <v>460</v>
      </c>
      <c r="D225" s="71" t="s">
        <v>1256</v>
      </c>
      <c r="E225" s="70" t="s">
        <v>171</v>
      </c>
      <c r="F225" s="70" t="s">
        <v>163</v>
      </c>
      <c r="G225" s="1"/>
      <c r="L225" s="3"/>
      <c r="M225" s="1"/>
    </row>
    <row r="226" spans="1:13" s="2" customFormat="1" ht="12.75" x14ac:dyDescent="0.2">
      <c r="A226" s="31">
        <v>188</v>
      </c>
      <c r="B226" s="70" t="s">
        <v>77</v>
      </c>
      <c r="C226" s="70" t="s">
        <v>461</v>
      </c>
      <c r="D226" s="71" t="s">
        <v>1257</v>
      </c>
      <c r="E226" s="70" t="s">
        <v>171</v>
      </c>
      <c r="F226" s="70" t="s">
        <v>41</v>
      </c>
      <c r="G226" s="1"/>
      <c r="L226" s="3"/>
      <c r="M226" s="1"/>
    </row>
    <row r="227" spans="1:13" s="2" customFormat="1" ht="12.75" x14ac:dyDescent="0.2">
      <c r="A227" s="31">
        <v>30</v>
      </c>
      <c r="B227" s="70" t="s">
        <v>77</v>
      </c>
      <c r="C227" s="70" t="s">
        <v>462</v>
      </c>
      <c r="D227" s="71" t="s">
        <v>1258</v>
      </c>
      <c r="E227" s="70" t="s">
        <v>171</v>
      </c>
      <c r="F227" s="70" t="s">
        <v>35</v>
      </c>
      <c r="G227" s="1"/>
      <c r="L227" s="3"/>
      <c r="M227" s="1"/>
    </row>
    <row r="228" spans="1:13" s="2" customFormat="1" ht="34.5" customHeight="1" x14ac:dyDescent="0.2">
      <c r="A228" s="309">
        <v>195</v>
      </c>
      <c r="B228" s="310" t="s">
        <v>77</v>
      </c>
      <c r="C228" s="310" t="s">
        <v>463</v>
      </c>
      <c r="D228" s="300" t="s">
        <v>1259</v>
      </c>
      <c r="E228" s="310" t="s">
        <v>171</v>
      </c>
      <c r="F228" s="310" t="s">
        <v>41</v>
      </c>
      <c r="G228" s="1"/>
      <c r="L228" s="3"/>
      <c r="M228" s="1"/>
    </row>
    <row r="229" spans="1:13" s="2" customFormat="1" ht="15.75" customHeight="1" x14ac:dyDescent="0.2">
      <c r="A229" s="309"/>
      <c r="B229" s="310"/>
      <c r="C229" s="310"/>
      <c r="D229" s="300"/>
      <c r="E229" s="310"/>
      <c r="F229" s="310"/>
      <c r="G229" s="1"/>
      <c r="L229" s="3"/>
      <c r="M229" s="1"/>
    </row>
    <row r="230" spans="1:13" s="2" customFormat="1" ht="15.75" customHeight="1" x14ac:dyDescent="0.2">
      <c r="A230" s="31">
        <v>2054</v>
      </c>
      <c r="B230" s="70" t="s">
        <v>259</v>
      </c>
      <c r="C230" s="70" t="s">
        <v>464</v>
      </c>
      <c r="D230" s="71" t="s">
        <v>1260</v>
      </c>
      <c r="E230" s="70" t="s">
        <v>171</v>
      </c>
      <c r="F230" s="70" t="s">
        <v>41</v>
      </c>
      <c r="G230" s="1"/>
      <c r="L230" s="3"/>
      <c r="M230" s="1"/>
    </row>
    <row r="231" spans="1:13" s="2" customFormat="1" ht="15.75" customHeight="1" x14ac:dyDescent="0.2">
      <c r="A231" s="31">
        <v>174</v>
      </c>
      <c r="B231" s="70" t="s">
        <v>77</v>
      </c>
      <c r="C231" s="70" t="s">
        <v>465</v>
      </c>
      <c r="D231" s="71" t="s">
        <v>1261</v>
      </c>
      <c r="E231" s="70" t="s">
        <v>171</v>
      </c>
      <c r="F231" s="70" t="s">
        <v>176</v>
      </c>
      <c r="G231" s="1"/>
      <c r="L231" s="3"/>
      <c r="M231" s="1"/>
    </row>
    <row r="232" spans="1:13" s="2" customFormat="1" ht="15.75" customHeight="1" x14ac:dyDescent="0.2">
      <c r="A232" s="31">
        <v>2051</v>
      </c>
      <c r="B232" s="70" t="s">
        <v>77</v>
      </c>
      <c r="C232" s="70" t="s">
        <v>466</v>
      </c>
      <c r="D232" s="71" t="s">
        <v>1262</v>
      </c>
      <c r="E232" s="70" t="s">
        <v>171</v>
      </c>
      <c r="F232" s="70" t="s">
        <v>12</v>
      </c>
      <c r="G232" s="1"/>
      <c r="L232" s="3"/>
      <c r="M232" s="1"/>
    </row>
    <row r="233" spans="1:13" s="2" customFormat="1" ht="15.75" customHeight="1" x14ac:dyDescent="0.2">
      <c r="A233" s="31">
        <v>175</v>
      </c>
      <c r="B233" s="70" t="s">
        <v>77</v>
      </c>
      <c r="C233" s="70" t="s">
        <v>467</v>
      </c>
      <c r="D233" s="71" t="s">
        <v>1263</v>
      </c>
      <c r="E233" s="70" t="s">
        <v>171</v>
      </c>
      <c r="F233" s="70" t="s">
        <v>12</v>
      </c>
      <c r="G233" s="1"/>
      <c r="L233" s="3"/>
      <c r="M233" s="1"/>
    </row>
    <row r="234" spans="1:13" s="2" customFormat="1" ht="15.75" customHeight="1" x14ac:dyDescent="0.2">
      <c r="A234" s="31">
        <v>2052</v>
      </c>
      <c r="B234" s="70" t="s">
        <v>77</v>
      </c>
      <c r="C234" s="70" t="s">
        <v>468</v>
      </c>
      <c r="D234" s="71" t="s">
        <v>1264</v>
      </c>
      <c r="E234" s="70" t="s">
        <v>171</v>
      </c>
      <c r="F234" s="70" t="s">
        <v>449</v>
      </c>
      <c r="G234" s="1"/>
      <c r="L234" s="3"/>
      <c r="M234" s="1"/>
    </row>
    <row r="235" spans="1:13" s="2" customFormat="1" ht="15.75" customHeight="1" x14ac:dyDescent="0.2">
      <c r="A235" s="31">
        <v>176</v>
      </c>
      <c r="B235" s="70" t="s">
        <v>77</v>
      </c>
      <c r="C235" s="70" t="s">
        <v>469</v>
      </c>
      <c r="D235" s="71" t="s">
        <v>1265</v>
      </c>
      <c r="E235" s="70" t="s">
        <v>171</v>
      </c>
      <c r="F235" s="70" t="s">
        <v>12</v>
      </c>
      <c r="G235" s="1"/>
      <c r="L235" s="3"/>
      <c r="M235" s="1"/>
    </row>
    <row r="236" spans="1:13" s="2" customFormat="1" ht="15.75" customHeight="1" x14ac:dyDescent="0.2">
      <c r="A236" s="31">
        <v>433</v>
      </c>
      <c r="B236" s="70" t="s">
        <v>77</v>
      </c>
      <c r="C236" s="33">
        <v>42800</v>
      </c>
      <c r="D236" s="71" t="s">
        <v>1266</v>
      </c>
      <c r="E236" s="70" t="s">
        <v>171</v>
      </c>
      <c r="F236" s="70" t="s">
        <v>163</v>
      </c>
      <c r="G236" s="1"/>
      <c r="L236" s="3"/>
      <c r="M236" s="1"/>
    </row>
    <row r="237" spans="1:13" s="2" customFormat="1" ht="15.75" customHeight="1" x14ac:dyDescent="0.2">
      <c r="A237" s="31">
        <v>180</v>
      </c>
      <c r="B237" s="70" t="s">
        <v>77</v>
      </c>
      <c r="C237" s="70" t="s">
        <v>470</v>
      </c>
      <c r="D237" s="71" t="s">
        <v>1267</v>
      </c>
      <c r="E237" s="70" t="s">
        <v>171</v>
      </c>
      <c r="F237" s="70" t="s">
        <v>41</v>
      </c>
      <c r="G237" s="1"/>
      <c r="L237" s="3"/>
      <c r="M237" s="1"/>
    </row>
    <row r="238" spans="1:13" s="2" customFormat="1" ht="15.75" customHeight="1" x14ac:dyDescent="0.2">
      <c r="A238" s="31">
        <v>201</v>
      </c>
      <c r="B238" s="70" t="s">
        <v>77</v>
      </c>
      <c r="C238" s="70" t="s">
        <v>471</v>
      </c>
      <c r="D238" s="71" t="s">
        <v>1268</v>
      </c>
      <c r="E238" s="70" t="s">
        <v>171</v>
      </c>
      <c r="F238" s="70" t="s">
        <v>41</v>
      </c>
      <c r="G238" s="1"/>
      <c r="L238" s="3"/>
      <c r="M238" s="1"/>
    </row>
    <row r="239" spans="1:13" s="2" customFormat="1" ht="15.75" customHeight="1" x14ac:dyDescent="0.2">
      <c r="A239" s="31">
        <v>434</v>
      </c>
      <c r="B239" s="70" t="s">
        <v>77</v>
      </c>
      <c r="C239" s="70" t="s">
        <v>472</v>
      </c>
      <c r="D239" s="71" t="s">
        <v>1269</v>
      </c>
      <c r="E239" s="70" t="s">
        <v>171</v>
      </c>
      <c r="F239" s="70" t="s">
        <v>9</v>
      </c>
      <c r="G239" s="1"/>
      <c r="L239" s="3"/>
      <c r="M239" s="1"/>
    </row>
    <row r="240" spans="1:13" s="2" customFormat="1" ht="15.75" customHeight="1" x14ac:dyDescent="0.2">
      <c r="A240" s="31">
        <v>197</v>
      </c>
      <c r="B240" s="70" t="s">
        <v>77</v>
      </c>
      <c r="C240" s="70" t="s">
        <v>473</v>
      </c>
      <c r="D240" s="71" t="s">
        <v>1270</v>
      </c>
      <c r="E240" s="70" t="s">
        <v>171</v>
      </c>
      <c r="F240" s="70" t="s">
        <v>9</v>
      </c>
      <c r="G240" s="1"/>
      <c r="L240" s="3"/>
      <c r="M240" s="1"/>
    </row>
    <row r="241" spans="1:13" s="2" customFormat="1" ht="15.75" customHeight="1" x14ac:dyDescent="0.2">
      <c r="A241" s="31">
        <v>198</v>
      </c>
      <c r="B241" s="70" t="s">
        <v>77</v>
      </c>
      <c r="C241" s="70" t="s">
        <v>474</v>
      </c>
      <c r="D241" s="71" t="s">
        <v>1271</v>
      </c>
      <c r="E241" s="70" t="s">
        <v>171</v>
      </c>
      <c r="F241" s="70" t="s">
        <v>9</v>
      </c>
      <c r="G241" s="1"/>
      <c r="L241" s="3"/>
      <c r="M241" s="1"/>
    </row>
    <row r="242" spans="1:13" s="2" customFormat="1" ht="15.75" customHeight="1" x14ac:dyDescent="0.2">
      <c r="A242" s="31">
        <v>2053</v>
      </c>
      <c r="B242" s="70" t="s">
        <v>77</v>
      </c>
      <c r="C242" s="70" t="s">
        <v>475</v>
      </c>
      <c r="D242" s="71" t="s">
        <v>1272</v>
      </c>
      <c r="E242" s="70" t="s">
        <v>171</v>
      </c>
      <c r="F242" s="70" t="s">
        <v>87</v>
      </c>
      <c r="G242" s="1"/>
      <c r="L242" s="3"/>
      <c r="M242" s="1"/>
    </row>
    <row r="243" spans="1:13" s="2" customFormat="1" ht="15.75" customHeight="1" x14ac:dyDescent="0.2">
      <c r="A243" s="31">
        <v>186</v>
      </c>
      <c r="B243" s="70" t="s">
        <v>77</v>
      </c>
      <c r="C243" s="70" t="s">
        <v>476</v>
      </c>
      <c r="D243" s="71" t="s">
        <v>1273</v>
      </c>
      <c r="E243" s="70" t="s">
        <v>171</v>
      </c>
      <c r="F243" s="70" t="s">
        <v>9</v>
      </c>
      <c r="G243" s="1"/>
      <c r="L243" s="3"/>
      <c r="M243" s="1"/>
    </row>
    <row r="244" spans="1:13" s="2" customFormat="1" ht="15.75" customHeight="1" x14ac:dyDescent="0.2">
      <c r="A244" s="31">
        <v>187</v>
      </c>
      <c r="B244" s="70" t="s">
        <v>77</v>
      </c>
      <c r="C244" s="70" t="s">
        <v>477</v>
      </c>
      <c r="D244" s="71" t="s">
        <v>1274</v>
      </c>
      <c r="E244" s="70" t="s">
        <v>171</v>
      </c>
      <c r="F244" s="70" t="s">
        <v>41</v>
      </c>
      <c r="G244" s="1"/>
      <c r="L244" s="3"/>
      <c r="M244" s="1"/>
    </row>
    <row r="245" spans="1:13" s="2" customFormat="1" ht="15.75" customHeight="1" x14ac:dyDescent="0.2">
      <c r="A245" s="31">
        <v>190</v>
      </c>
      <c r="B245" s="70" t="s">
        <v>77</v>
      </c>
      <c r="C245" s="70" t="s">
        <v>478</v>
      </c>
      <c r="D245" s="71" t="s">
        <v>1275</v>
      </c>
      <c r="E245" s="70" t="s">
        <v>171</v>
      </c>
      <c r="F245" s="70" t="s">
        <v>163</v>
      </c>
      <c r="G245" s="1"/>
      <c r="L245" s="3"/>
      <c r="M245" s="1"/>
    </row>
    <row r="246" spans="1:13" s="2" customFormat="1" ht="15.75" customHeight="1" x14ac:dyDescent="0.2">
      <c r="A246" s="31">
        <v>2057</v>
      </c>
      <c r="B246" s="70" t="s">
        <v>77</v>
      </c>
      <c r="C246" s="70" t="s">
        <v>479</v>
      </c>
      <c r="D246" s="71" t="s">
        <v>1276</v>
      </c>
      <c r="E246" s="70" t="s">
        <v>171</v>
      </c>
      <c r="F246" s="70" t="s">
        <v>41</v>
      </c>
      <c r="G246" s="1"/>
      <c r="L246" s="3"/>
      <c r="M246" s="1"/>
    </row>
    <row r="247" spans="1:13" s="2" customFormat="1" ht="15.75" customHeight="1" x14ac:dyDescent="0.2">
      <c r="A247" s="31">
        <v>2058</v>
      </c>
      <c r="B247" s="70" t="s">
        <v>77</v>
      </c>
      <c r="C247" s="70" t="s">
        <v>480</v>
      </c>
      <c r="D247" s="71" t="s">
        <v>1277</v>
      </c>
      <c r="E247" s="70" t="s">
        <v>171</v>
      </c>
      <c r="F247" s="70" t="s">
        <v>163</v>
      </c>
      <c r="G247" s="1"/>
      <c r="L247" s="3"/>
      <c r="M247" s="1"/>
    </row>
    <row r="248" spans="1:13" s="2" customFormat="1" ht="15.75" customHeight="1" x14ac:dyDescent="0.2">
      <c r="A248" s="31">
        <v>202</v>
      </c>
      <c r="B248" s="70" t="s">
        <v>77</v>
      </c>
      <c r="C248" s="280" t="s">
        <v>481</v>
      </c>
      <c r="D248" s="71" t="s">
        <v>1278</v>
      </c>
      <c r="E248" s="70" t="s">
        <v>171</v>
      </c>
      <c r="F248" s="70" t="s">
        <v>163</v>
      </c>
      <c r="G248" s="1"/>
      <c r="L248" s="3"/>
      <c r="M248" s="1"/>
    </row>
    <row r="249" spans="1:13" s="2" customFormat="1" ht="15.75" customHeight="1" x14ac:dyDescent="0.2">
      <c r="A249" s="31">
        <v>199</v>
      </c>
      <c r="B249" s="70" t="s">
        <v>77</v>
      </c>
      <c r="C249" s="70" t="s">
        <v>482</v>
      </c>
      <c r="D249" s="71" t="s">
        <v>1279</v>
      </c>
      <c r="E249" s="70" t="s">
        <v>171</v>
      </c>
      <c r="F249" s="70" t="s">
        <v>163</v>
      </c>
      <c r="G249" s="1"/>
      <c r="L249" s="3"/>
      <c r="M249" s="1"/>
    </row>
    <row r="250" spans="1:13" s="2" customFormat="1" ht="15.75" customHeight="1" x14ac:dyDescent="0.2">
      <c r="A250" s="31">
        <v>203</v>
      </c>
      <c r="B250" s="70" t="s">
        <v>77</v>
      </c>
      <c r="C250" s="70" t="s">
        <v>483</v>
      </c>
      <c r="D250" s="71" t="s">
        <v>1280</v>
      </c>
      <c r="E250" s="70" t="s">
        <v>171</v>
      </c>
      <c r="F250" s="70" t="s">
        <v>9</v>
      </c>
      <c r="G250" s="1"/>
      <c r="L250" s="3"/>
      <c r="M250" s="1"/>
    </row>
    <row r="251" spans="1:13" s="2" customFormat="1" ht="15.75" customHeight="1" x14ac:dyDescent="0.2">
      <c r="A251" s="31">
        <v>191</v>
      </c>
      <c r="B251" s="70" t="s">
        <v>77</v>
      </c>
      <c r="C251" s="70" t="s">
        <v>484</v>
      </c>
      <c r="D251" s="71" t="s">
        <v>1281</v>
      </c>
      <c r="E251" s="70" t="s">
        <v>171</v>
      </c>
      <c r="F251" s="70" t="s">
        <v>87</v>
      </c>
      <c r="G251" s="1"/>
      <c r="L251" s="3"/>
      <c r="M251" s="1"/>
    </row>
    <row r="252" spans="1:13" s="2" customFormat="1" ht="28.5" customHeight="1" x14ac:dyDescent="0.2">
      <c r="A252" s="31">
        <v>2055</v>
      </c>
      <c r="B252" s="70" t="s">
        <v>77</v>
      </c>
      <c r="C252" s="70" t="s">
        <v>485</v>
      </c>
      <c r="D252" s="71" t="s">
        <v>1282</v>
      </c>
      <c r="E252" s="70" t="s">
        <v>171</v>
      </c>
      <c r="F252" s="70" t="s">
        <v>41</v>
      </c>
      <c r="G252" s="1"/>
      <c r="L252" s="3"/>
      <c r="M252" s="1"/>
    </row>
    <row r="253" spans="1:13" s="2" customFormat="1" ht="15.75" customHeight="1" x14ac:dyDescent="0.2">
      <c r="A253" s="31">
        <v>194</v>
      </c>
      <c r="B253" s="70" t="s">
        <v>77</v>
      </c>
      <c r="C253" s="70" t="s">
        <v>486</v>
      </c>
      <c r="D253" s="71" t="s">
        <v>1283</v>
      </c>
      <c r="E253" s="70" t="s">
        <v>171</v>
      </c>
      <c r="F253" s="70" t="s">
        <v>163</v>
      </c>
      <c r="G253" s="1"/>
      <c r="L253" s="3"/>
      <c r="M253" s="1"/>
    </row>
    <row r="254" spans="1:13" s="2" customFormat="1" ht="15.75" customHeight="1" x14ac:dyDescent="0.2">
      <c r="A254" s="31">
        <v>437</v>
      </c>
      <c r="B254" s="70" t="s">
        <v>77</v>
      </c>
      <c r="C254" s="70" t="s">
        <v>487</v>
      </c>
      <c r="D254" s="71" t="s">
        <v>1284</v>
      </c>
      <c r="E254" s="70" t="s">
        <v>171</v>
      </c>
      <c r="F254" s="70" t="s">
        <v>41</v>
      </c>
      <c r="G254" s="1"/>
      <c r="L254" s="3"/>
      <c r="M254" s="1"/>
    </row>
    <row r="255" spans="1:13" s="2" customFormat="1" ht="15.75" customHeight="1" x14ac:dyDescent="0.2">
      <c r="A255" s="31">
        <v>193</v>
      </c>
      <c r="B255" s="70" t="s">
        <v>77</v>
      </c>
      <c r="C255" s="73" t="s">
        <v>488</v>
      </c>
      <c r="D255" s="71" t="s">
        <v>1285</v>
      </c>
      <c r="E255" s="70" t="s">
        <v>171</v>
      </c>
      <c r="F255" s="70" t="s">
        <v>41</v>
      </c>
      <c r="G255" s="1"/>
      <c r="L255" s="3"/>
      <c r="M255" s="1"/>
    </row>
    <row r="256" spans="1:13" s="2" customFormat="1" ht="15.75" customHeight="1" x14ac:dyDescent="0.2">
      <c r="A256" s="31">
        <v>436</v>
      </c>
      <c r="B256" s="70" t="s">
        <v>77</v>
      </c>
      <c r="C256" s="70" t="s">
        <v>489</v>
      </c>
      <c r="D256" s="71" t="s">
        <v>1286</v>
      </c>
      <c r="E256" s="70" t="s">
        <v>171</v>
      </c>
      <c r="F256" s="70" t="s">
        <v>9</v>
      </c>
      <c r="G256" s="1"/>
      <c r="L256" s="3"/>
      <c r="M256" s="1"/>
    </row>
    <row r="257" spans="1:13" s="2" customFormat="1" ht="15.75" customHeight="1" x14ac:dyDescent="0.2">
      <c r="A257" s="31">
        <v>205</v>
      </c>
      <c r="B257" s="70" t="s">
        <v>77</v>
      </c>
      <c r="C257" s="70" t="s">
        <v>491</v>
      </c>
      <c r="D257" s="71" t="s">
        <v>1287</v>
      </c>
      <c r="E257" s="70" t="s">
        <v>171</v>
      </c>
      <c r="F257" s="70" t="s">
        <v>87</v>
      </c>
      <c r="G257" s="1"/>
      <c r="L257" s="3"/>
      <c r="M257" s="1"/>
    </row>
    <row r="258" spans="1:13" s="2" customFormat="1" ht="15.75" customHeight="1" x14ac:dyDescent="0.2">
      <c r="A258" s="31">
        <v>1003</v>
      </c>
      <c r="B258" s="70" t="s">
        <v>77</v>
      </c>
      <c r="C258" s="70" t="s">
        <v>492</v>
      </c>
      <c r="D258" s="71" t="s">
        <v>1288</v>
      </c>
      <c r="E258" s="70" t="s">
        <v>171</v>
      </c>
      <c r="F258" s="70" t="s">
        <v>12</v>
      </c>
      <c r="G258" s="1"/>
      <c r="L258" s="3"/>
      <c r="M258" s="1"/>
    </row>
    <row r="259" spans="1:13" s="2" customFormat="1" ht="15.75" customHeight="1" x14ac:dyDescent="0.2">
      <c r="A259" s="31">
        <v>429</v>
      </c>
      <c r="B259" s="70" t="s">
        <v>77</v>
      </c>
      <c r="C259" s="70" t="s">
        <v>493</v>
      </c>
      <c r="D259" s="71" t="s">
        <v>494</v>
      </c>
      <c r="E259" s="70" t="s">
        <v>171</v>
      </c>
      <c r="F259" s="70" t="s">
        <v>9</v>
      </c>
      <c r="G259" s="1"/>
      <c r="L259" s="3"/>
      <c r="M259" s="1"/>
    </row>
    <row r="260" spans="1:13" s="2" customFormat="1" ht="15.75" customHeight="1" x14ac:dyDescent="0.2">
      <c r="A260" s="31">
        <v>207</v>
      </c>
      <c r="B260" s="70" t="s">
        <v>77</v>
      </c>
      <c r="C260" s="70" t="s">
        <v>495</v>
      </c>
      <c r="D260" s="71" t="s">
        <v>1289</v>
      </c>
      <c r="E260" s="70" t="s">
        <v>171</v>
      </c>
      <c r="F260" s="70" t="s">
        <v>41</v>
      </c>
      <c r="G260" s="1"/>
      <c r="L260" s="3"/>
      <c r="M260" s="1"/>
    </row>
    <row r="261" spans="1:13" s="2" customFormat="1" ht="15.75" customHeight="1" x14ac:dyDescent="0.2">
      <c r="A261" s="309">
        <v>208</v>
      </c>
      <c r="B261" s="310" t="s">
        <v>77</v>
      </c>
      <c r="C261" s="310" t="s">
        <v>496</v>
      </c>
      <c r="D261" s="71" t="s">
        <v>1290</v>
      </c>
      <c r="E261" s="310" t="s">
        <v>171</v>
      </c>
      <c r="F261" s="310" t="s">
        <v>163</v>
      </c>
      <c r="G261" s="1"/>
      <c r="L261" s="3"/>
      <c r="M261" s="1"/>
    </row>
    <row r="262" spans="1:13" s="2" customFormat="1" ht="15.75" customHeight="1" x14ac:dyDescent="0.2">
      <c r="A262" s="309"/>
      <c r="B262" s="310"/>
      <c r="C262" s="310"/>
      <c r="D262" s="71" t="s">
        <v>1291</v>
      </c>
      <c r="E262" s="310"/>
      <c r="F262" s="310"/>
      <c r="G262" s="1"/>
      <c r="L262" s="3"/>
      <c r="M262" s="1"/>
    </row>
    <row r="263" spans="1:13" s="2" customFormat="1" ht="15.75" customHeight="1" x14ac:dyDescent="0.2">
      <c r="A263" s="31">
        <v>430</v>
      </c>
      <c r="B263" s="70" t="s">
        <v>77</v>
      </c>
      <c r="C263" s="70" t="s">
        <v>497</v>
      </c>
      <c r="D263" s="71" t="s">
        <v>1292</v>
      </c>
      <c r="E263" s="70" t="s">
        <v>171</v>
      </c>
      <c r="F263" s="70" t="s">
        <v>163</v>
      </c>
      <c r="G263" s="1"/>
      <c r="L263" s="3"/>
      <c r="M263" s="1"/>
    </row>
    <row r="264" spans="1:13" s="2" customFormat="1" ht="15.75" customHeight="1" x14ac:dyDescent="0.2">
      <c r="A264" s="309">
        <v>179</v>
      </c>
      <c r="B264" s="310" t="s">
        <v>5</v>
      </c>
      <c r="C264" s="310" t="s">
        <v>498</v>
      </c>
      <c r="D264" s="300" t="s">
        <v>1293</v>
      </c>
      <c r="E264" s="310" t="s">
        <v>171</v>
      </c>
      <c r="F264" s="310" t="s">
        <v>499</v>
      </c>
      <c r="G264" s="1"/>
      <c r="L264" s="3"/>
      <c r="M264" s="1"/>
    </row>
    <row r="265" spans="1:13" s="2" customFormat="1" ht="15.75" customHeight="1" x14ac:dyDescent="0.2">
      <c r="A265" s="309"/>
      <c r="B265" s="310"/>
      <c r="C265" s="310"/>
      <c r="D265" s="300"/>
      <c r="E265" s="310"/>
      <c r="F265" s="310"/>
      <c r="G265" s="1"/>
      <c r="L265" s="3"/>
      <c r="M265" s="1"/>
    </row>
    <row r="266" spans="1:13" s="2" customFormat="1" ht="15.75" customHeight="1" x14ac:dyDescent="0.2">
      <c r="A266" s="31">
        <v>209</v>
      </c>
      <c r="B266" s="70" t="s">
        <v>77</v>
      </c>
      <c r="C266" s="70" t="s">
        <v>500</v>
      </c>
      <c r="D266" s="71" t="s">
        <v>1294</v>
      </c>
      <c r="E266" s="70" t="s">
        <v>171</v>
      </c>
      <c r="F266" s="70" t="s">
        <v>1295</v>
      </c>
      <c r="G266" s="1"/>
      <c r="L266" s="3"/>
      <c r="M266" s="1"/>
    </row>
    <row r="267" spans="1:13" s="2" customFormat="1" ht="15.75" customHeight="1" x14ac:dyDescent="0.2">
      <c r="A267" s="31">
        <v>462</v>
      </c>
      <c r="B267" s="70" t="s">
        <v>77</v>
      </c>
      <c r="C267" s="70" t="s">
        <v>1296</v>
      </c>
      <c r="D267" s="71" t="s">
        <v>1297</v>
      </c>
      <c r="E267" s="70" t="s">
        <v>171</v>
      </c>
      <c r="F267" s="70" t="s">
        <v>160</v>
      </c>
      <c r="G267" s="1"/>
      <c r="L267" s="3"/>
      <c r="M267" s="1"/>
    </row>
    <row r="268" spans="1:13" s="2" customFormat="1" ht="15.75" customHeight="1" x14ac:dyDescent="0.2">
      <c r="A268" s="31">
        <v>463</v>
      </c>
      <c r="B268" s="70" t="s">
        <v>77</v>
      </c>
      <c r="C268" s="70" t="s">
        <v>1296</v>
      </c>
      <c r="D268" s="71" t="s">
        <v>1298</v>
      </c>
      <c r="E268" s="70" t="s">
        <v>171</v>
      </c>
      <c r="F268" s="70" t="s">
        <v>41</v>
      </c>
      <c r="G268" s="1"/>
      <c r="L268" s="3"/>
      <c r="M268" s="1"/>
    </row>
    <row r="269" spans="1:13" s="2" customFormat="1" ht="15.75" customHeight="1" x14ac:dyDescent="0.2">
      <c r="A269" s="31">
        <v>464</v>
      </c>
      <c r="B269" s="70" t="s">
        <v>77</v>
      </c>
      <c r="C269" s="70" t="s">
        <v>1299</v>
      </c>
      <c r="D269" s="71" t="s">
        <v>1300</v>
      </c>
      <c r="E269" s="70" t="s">
        <v>171</v>
      </c>
      <c r="F269" s="70" t="s">
        <v>176</v>
      </c>
      <c r="G269" s="1"/>
      <c r="L269" s="3"/>
      <c r="M269" s="1"/>
    </row>
    <row r="270" spans="1:13" s="2" customFormat="1" ht="15.75" customHeight="1" x14ac:dyDescent="0.2">
      <c r="A270" s="31">
        <v>465</v>
      </c>
      <c r="B270" s="70" t="s">
        <v>77</v>
      </c>
      <c r="C270" s="70" t="s">
        <v>1299</v>
      </c>
      <c r="D270" s="71" t="s">
        <v>1301</v>
      </c>
      <c r="E270" s="70" t="s">
        <v>171</v>
      </c>
      <c r="F270" s="70" t="s">
        <v>168</v>
      </c>
      <c r="G270" s="1"/>
      <c r="L270" s="3"/>
      <c r="M270" s="1"/>
    </row>
    <row r="271" spans="1:13" s="2" customFormat="1" ht="15.75" customHeight="1" x14ac:dyDescent="0.2">
      <c r="A271" s="31">
        <v>466</v>
      </c>
      <c r="B271" s="70"/>
      <c r="C271" s="70"/>
      <c r="D271" s="71" t="s">
        <v>1302</v>
      </c>
      <c r="E271" s="70" t="s">
        <v>171</v>
      </c>
      <c r="F271" s="70" t="s">
        <v>160</v>
      </c>
      <c r="G271" s="1"/>
      <c r="L271" s="3"/>
      <c r="M271" s="1"/>
    </row>
    <row r="272" spans="1:13" s="2" customFormat="1" ht="15.75" customHeight="1" x14ac:dyDescent="0.2">
      <c r="A272" s="31">
        <v>1017</v>
      </c>
      <c r="B272" s="70" t="s">
        <v>77</v>
      </c>
      <c r="C272" s="70" t="s">
        <v>501</v>
      </c>
      <c r="D272" s="71" t="s">
        <v>502</v>
      </c>
      <c r="E272" s="70">
        <v>1</v>
      </c>
      <c r="F272" s="70" t="s">
        <v>41</v>
      </c>
      <c r="G272" s="1"/>
      <c r="L272" s="3"/>
      <c r="M272" s="1"/>
    </row>
    <row r="273" spans="1:13" s="2" customFormat="1" ht="33" customHeight="1" x14ac:dyDescent="0.2">
      <c r="A273" s="296" t="s">
        <v>503</v>
      </c>
      <c r="B273" s="297"/>
      <c r="C273" s="297"/>
      <c r="D273" s="297"/>
      <c r="E273" s="297"/>
      <c r="F273" s="298"/>
      <c r="G273" s="1"/>
      <c r="L273" s="3"/>
      <c r="M273" s="1"/>
    </row>
    <row r="274" spans="1:13" s="2" customFormat="1" ht="15.75" customHeight="1" x14ac:dyDescent="0.2">
      <c r="A274" s="5" t="s">
        <v>0</v>
      </c>
      <c r="B274" s="287" t="s">
        <v>1</v>
      </c>
      <c r="C274" s="287"/>
      <c r="D274" s="6" t="s">
        <v>2</v>
      </c>
      <c r="E274" s="6" t="s">
        <v>3</v>
      </c>
      <c r="F274" s="7" t="s">
        <v>208</v>
      </c>
      <c r="G274" s="1"/>
      <c r="L274" s="3"/>
      <c r="M274" s="1"/>
    </row>
    <row r="275" spans="1:13" s="2" customFormat="1" ht="15.75" customHeight="1" x14ac:dyDescent="0.2">
      <c r="A275" s="8">
        <v>43</v>
      </c>
      <c r="B275" s="10" t="s">
        <v>77</v>
      </c>
      <c r="C275" s="10" t="s">
        <v>504</v>
      </c>
      <c r="D275" s="10" t="s">
        <v>505</v>
      </c>
      <c r="E275" s="9" t="s">
        <v>80</v>
      </c>
      <c r="F275" s="9" t="s">
        <v>176</v>
      </c>
      <c r="G275" s="1"/>
      <c r="L275" s="3"/>
      <c r="M275" s="1"/>
    </row>
    <row r="276" spans="1:13" s="2" customFormat="1" ht="33.75" customHeight="1" x14ac:dyDescent="0.2">
      <c r="A276" s="8">
        <v>44</v>
      </c>
      <c r="B276" s="10" t="s">
        <v>5</v>
      </c>
      <c r="C276" s="10" t="s">
        <v>278</v>
      </c>
      <c r="D276" s="10" t="s">
        <v>506</v>
      </c>
      <c r="E276" s="9" t="s">
        <v>80</v>
      </c>
      <c r="F276" s="9" t="s">
        <v>9</v>
      </c>
      <c r="G276" s="1"/>
      <c r="L276" s="3"/>
      <c r="M276" s="1"/>
    </row>
    <row r="277" spans="1:13" s="2" customFormat="1" ht="15.75" customHeight="1" x14ac:dyDescent="0.2">
      <c r="A277" s="8">
        <v>49</v>
      </c>
      <c r="B277" s="10" t="s">
        <v>77</v>
      </c>
      <c r="C277" s="10" t="s">
        <v>279</v>
      </c>
      <c r="D277" s="10" t="s">
        <v>507</v>
      </c>
      <c r="E277" s="9" t="s">
        <v>80</v>
      </c>
      <c r="F277" s="9" t="s">
        <v>41</v>
      </c>
      <c r="G277" s="1"/>
      <c r="L277" s="3"/>
      <c r="M277" s="1"/>
    </row>
    <row r="278" spans="1:13" s="2" customFormat="1" ht="15.75" customHeight="1" x14ac:dyDescent="0.2">
      <c r="A278" s="8">
        <v>25</v>
      </c>
      <c r="B278" s="10" t="s">
        <v>259</v>
      </c>
      <c r="C278" s="10" t="s">
        <v>508</v>
      </c>
      <c r="D278" s="10" t="s">
        <v>509</v>
      </c>
      <c r="E278" s="9" t="s">
        <v>80</v>
      </c>
      <c r="F278" s="9" t="s">
        <v>41</v>
      </c>
      <c r="G278" s="1"/>
      <c r="L278" s="3"/>
      <c r="M278" s="1"/>
    </row>
    <row r="279" spans="1:13" s="2" customFormat="1" ht="15.75" customHeight="1" x14ac:dyDescent="0.2">
      <c r="A279" s="299">
        <v>28</v>
      </c>
      <c r="B279" s="300" t="s">
        <v>77</v>
      </c>
      <c r="C279" s="300" t="s">
        <v>510</v>
      </c>
      <c r="D279" s="10" t="s">
        <v>511</v>
      </c>
      <c r="E279" s="301" t="s">
        <v>80</v>
      </c>
      <c r="F279" s="301" t="s">
        <v>41</v>
      </c>
      <c r="G279" s="1"/>
      <c r="L279" s="3"/>
      <c r="M279" s="1"/>
    </row>
    <row r="280" spans="1:13" s="2" customFormat="1" ht="15.75" customHeight="1" x14ac:dyDescent="0.2">
      <c r="A280" s="299"/>
      <c r="B280" s="300"/>
      <c r="C280" s="300"/>
      <c r="D280" s="10" t="s">
        <v>512</v>
      </c>
      <c r="E280" s="301"/>
      <c r="F280" s="301"/>
      <c r="G280" s="1"/>
      <c r="L280" s="3"/>
      <c r="M280" s="1"/>
    </row>
    <row r="281" spans="1:13" s="2" customFormat="1" ht="15.75" customHeight="1" x14ac:dyDescent="0.2">
      <c r="A281" s="8">
        <v>2231</v>
      </c>
      <c r="B281" s="10" t="s">
        <v>513</v>
      </c>
      <c r="C281" s="17" t="s">
        <v>514</v>
      </c>
      <c r="D281" s="17" t="s">
        <v>515</v>
      </c>
      <c r="E281" s="9" t="s">
        <v>80</v>
      </c>
      <c r="F281" s="9" t="s">
        <v>163</v>
      </c>
      <c r="G281" s="1"/>
      <c r="L281" s="3"/>
      <c r="M281" s="1"/>
    </row>
    <row r="282" spans="1:13" s="2" customFormat="1" ht="15.75" customHeight="1" x14ac:dyDescent="0.2">
      <c r="A282" s="8">
        <v>2232</v>
      </c>
      <c r="B282" s="10" t="s">
        <v>77</v>
      </c>
      <c r="C282" s="10" t="s">
        <v>516</v>
      </c>
      <c r="D282" s="10" t="s">
        <v>517</v>
      </c>
      <c r="E282" s="9" t="s">
        <v>80</v>
      </c>
      <c r="F282" s="9" t="s">
        <v>41</v>
      </c>
      <c r="G282" s="1"/>
      <c r="L282" s="3"/>
      <c r="M282" s="1"/>
    </row>
    <row r="283" spans="1:13" s="2" customFormat="1" ht="15.75" customHeight="1" x14ac:dyDescent="0.2">
      <c r="A283" s="8">
        <v>29</v>
      </c>
      <c r="B283" s="10" t="s">
        <v>77</v>
      </c>
      <c r="C283" s="10" t="s">
        <v>280</v>
      </c>
      <c r="D283" s="10" t="s">
        <v>518</v>
      </c>
      <c r="E283" s="9" t="s">
        <v>80</v>
      </c>
      <c r="F283" s="9" t="s">
        <v>41</v>
      </c>
      <c r="G283" s="1"/>
      <c r="L283" s="3"/>
      <c r="M283" s="1"/>
    </row>
    <row r="284" spans="1:13" s="2" customFormat="1" ht="12.75" x14ac:dyDescent="0.2">
      <c r="A284" s="8">
        <v>1195</v>
      </c>
      <c r="B284" s="10" t="s">
        <v>77</v>
      </c>
      <c r="C284" s="10" t="s">
        <v>519</v>
      </c>
      <c r="D284" s="10" t="s">
        <v>520</v>
      </c>
      <c r="E284" s="9" t="s">
        <v>80</v>
      </c>
      <c r="F284" s="9" t="s">
        <v>41</v>
      </c>
      <c r="G284" s="1"/>
      <c r="L284" s="3"/>
      <c r="M284" s="1"/>
    </row>
    <row r="285" spans="1:13" s="2" customFormat="1" ht="12.75" x14ac:dyDescent="0.2">
      <c r="A285" s="8">
        <v>1213</v>
      </c>
      <c r="B285" s="10" t="s">
        <v>77</v>
      </c>
      <c r="C285" s="10" t="s">
        <v>521</v>
      </c>
      <c r="D285" s="10" t="s">
        <v>522</v>
      </c>
      <c r="E285" s="9" t="s">
        <v>80</v>
      </c>
      <c r="F285" s="9" t="s">
        <v>282</v>
      </c>
      <c r="G285" s="1"/>
      <c r="L285" s="3"/>
      <c r="M285" s="1"/>
    </row>
    <row r="286" spans="1:13" s="2" customFormat="1" ht="15.75" customHeight="1" x14ac:dyDescent="0.2">
      <c r="A286" s="8">
        <v>1214</v>
      </c>
      <c r="B286" s="10" t="s">
        <v>77</v>
      </c>
      <c r="C286" s="10" t="s">
        <v>523</v>
      </c>
      <c r="D286" s="10" t="s">
        <v>524</v>
      </c>
      <c r="E286" s="9" t="s">
        <v>80</v>
      </c>
      <c r="F286" s="9" t="s">
        <v>176</v>
      </c>
      <c r="G286" s="1"/>
      <c r="L286" s="3"/>
      <c r="M286" s="1"/>
    </row>
    <row r="287" spans="1:13" s="2" customFormat="1" ht="15.75" customHeight="1" x14ac:dyDescent="0.2">
      <c r="A287" s="8">
        <v>1215</v>
      </c>
      <c r="B287" s="10" t="s">
        <v>77</v>
      </c>
      <c r="C287" s="10" t="s">
        <v>525</v>
      </c>
      <c r="D287" s="10" t="s">
        <v>526</v>
      </c>
      <c r="E287" s="9" t="s">
        <v>80</v>
      </c>
      <c r="F287" s="9" t="s">
        <v>87</v>
      </c>
      <c r="G287" s="1"/>
      <c r="L287" s="3"/>
      <c r="M287" s="1"/>
    </row>
    <row r="288" spans="1:13" s="2" customFormat="1" ht="15.75" customHeight="1" x14ac:dyDescent="0.2">
      <c r="A288" s="8">
        <v>1093</v>
      </c>
      <c r="B288" s="10" t="s">
        <v>77</v>
      </c>
      <c r="C288" s="10" t="s">
        <v>527</v>
      </c>
      <c r="D288" s="10" t="s">
        <v>528</v>
      </c>
      <c r="E288" s="9" t="s">
        <v>80</v>
      </c>
      <c r="F288" s="9" t="s">
        <v>87</v>
      </c>
      <c r="G288" s="1"/>
      <c r="L288" s="3"/>
      <c r="M288" s="1"/>
    </row>
    <row r="289" spans="1:13" s="2" customFormat="1" ht="15.75" customHeight="1" x14ac:dyDescent="0.2">
      <c r="A289" s="299">
        <v>358</v>
      </c>
      <c r="B289" s="310" t="s">
        <v>5</v>
      </c>
      <c r="C289" s="300" t="s">
        <v>529</v>
      </c>
      <c r="D289" s="10" t="s">
        <v>530</v>
      </c>
      <c r="E289" s="301" t="s">
        <v>80</v>
      </c>
      <c r="F289" s="301" t="s">
        <v>155</v>
      </c>
      <c r="G289" s="1"/>
      <c r="L289" s="3"/>
      <c r="M289" s="1"/>
    </row>
    <row r="290" spans="1:13" s="2" customFormat="1" ht="12.75" x14ac:dyDescent="0.2">
      <c r="A290" s="299"/>
      <c r="B290" s="310"/>
      <c r="C290" s="300"/>
      <c r="D290" s="10" t="s">
        <v>531</v>
      </c>
      <c r="E290" s="301"/>
      <c r="F290" s="301"/>
      <c r="G290" s="1"/>
      <c r="L290" s="3"/>
      <c r="M290" s="1"/>
    </row>
    <row r="291" spans="1:13" s="2" customFormat="1" ht="12.75" x14ac:dyDescent="0.2">
      <c r="A291" s="299">
        <v>359</v>
      </c>
      <c r="B291" s="310" t="s">
        <v>5</v>
      </c>
      <c r="C291" s="300" t="s">
        <v>532</v>
      </c>
      <c r="D291" s="10" t="s">
        <v>530</v>
      </c>
      <c r="E291" s="301" t="s">
        <v>80</v>
      </c>
      <c r="F291" s="301" t="s">
        <v>282</v>
      </c>
      <c r="G291" s="1"/>
      <c r="L291" s="3"/>
      <c r="M291" s="1"/>
    </row>
    <row r="292" spans="1:13" s="2" customFormat="1" ht="12.75" x14ac:dyDescent="0.2">
      <c r="A292" s="299"/>
      <c r="B292" s="310"/>
      <c r="C292" s="300"/>
      <c r="D292" s="10" t="s">
        <v>533</v>
      </c>
      <c r="E292" s="301"/>
      <c r="F292" s="301"/>
      <c r="G292" s="1"/>
      <c r="L292" s="3"/>
      <c r="M292" s="1"/>
    </row>
    <row r="293" spans="1:13" s="2" customFormat="1" ht="12.75" x14ac:dyDescent="0.2">
      <c r="A293" s="299">
        <v>360</v>
      </c>
      <c r="B293" s="310" t="s">
        <v>5</v>
      </c>
      <c r="C293" s="300" t="s">
        <v>534</v>
      </c>
      <c r="D293" s="10" t="s">
        <v>530</v>
      </c>
      <c r="E293" s="301" t="s">
        <v>80</v>
      </c>
      <c r="F293" s="301" t="s">
        <v>168</v>
      </c>
      <c r="G293" s="1"/>
      <c r="L293" s="3"/>
      <c r="M293" s="1"/>
    </row>
    <row r="294" spans="1:13" s="2" customFormat="1" ht="25.5" x14ac:dyDescent="0.2">
      <c r="A294" s="299"/>
      <c r="B294" s="310"/>
      <c r="C294" s="300"/>
      <c r="D294" s="10" t="s">
        <v>535</v>
      </c>
      <c r="E294" s="301"/>
      <c r="F294" s="301"/>
      <c r="G294" s="1"/>
      <c r="L294" s="3"/>
      <c r="M294" s="1"/>
    </row>
    <row r="295" spans="1:13" s="2" customFormat="1" ht="51" customHeight="1" x14ac:dyDescent="0.2">
      <c r="A295" s="8">
        <v>1286</v>
      </c>
      <c r="B295" s="17" t="s">
        <v>5</v>
      </c>
      <c r="C295" s="10" t="s">
        <v>536</v>
      </c>
      <c r="D295" s="10" t="s">
        <v>537</v>
      </c>
      <c r="E295" s="9" t="s">
        <v>80</v>
      </c>
      <c r="F295" s="9" t="s">
        <v>538</v>
      </c>
      <c r="G295" s="1"/>
      <c r="L295" s="3"/>
      <c r="M295" s="1"/>
    </row>
    <row r="296" spans="1:13" s="2" customFormat="1" ht="34.5" customHeight="1" x14ac:dyDescent="0.2">
      <c r="A296" s="315" t="s">
        <v>539</v>
      </c>
      <c r="B296" s="316"/>
      <c r="C296" s="316"/>
      <c r="D296" s="316"/>
      <c r="E296" s="316"/>
      <c r="F296" s="317"/>
      <c r="G296" s="1"/>
      <c r="L296" s="3"/>
      <c r="M296" s="1"/>
    </row>
    <row r="297" spans="1:13" s="2" customFormat="1" ht="25.5" x14ac:dyDescent="0.2">
      <c r="A297" s="277">
        <v>345</v>
      </c>
      <c r="B297" s="71" t="s">
        <v>5</v>
      </c>
      <c r="C297" s="71" t="s">
        <v>278</v>
      </c>
      <c r="D297" s="71" t="s">
        <v>1303</v>
      </c>
      <c r="E297" s="71" t="s">
        <v>171</v>
      </c>
      <c r="F297" s="72" t="s">
        <v>163</v>
      </c>
      <c r="G297" s="1"/>
      <c r="L297" s="3"/>
      <c r="M297" s="1"/>
    </row>
    <row r="298" spans="1:13" s="2" customFormat="1" ht="12.75" x14ac:dyDescent="0.2">
      <c r="A298" s="277">
        <v>346</v>
      </c>
      <c r="B298" s="71" t="s">
        <v>77</v>
      </c>
      <c r="C298" s="71" t="s">
        <v>279</v>
      </c>
      <c r="D298" s="71" t="s">
        <v>507</v>
      </c>
      <c r="E298" s="71" t="s">
        <v>80</v>
      </c>
      <c r="F298" s="72" t="s">
        <v>163</v>
      </c>
      <c r="G298" s="1"/>
      <c r="L298" s="3"/>
      <c r="M298" s="1"/>
    </row>
    <row r="299" spans="1:13" s="2" customFormat="1" ht="12.75" x14ac:dyDescent="0.2">
      <c r="A299" s="277">
        <v>347</v>
      </c>
      <c r="B299" s="71" t="s">
        <v>77</v>
      </c>
      <c r="C299" s="71" t="s">
        <v>280</v>
      </c>
      <c r="D299" s="71" t="s">
        <v>518</v>
      </c>
      <c r="E299" s="71" t="s">
        <v>80</v>
      </c>
      <c r="F299" s="72" t="s">
        <v>9</v>
      </c>
      <c r="G299" s="1"/>
      <c r="L299" s="3"/>
      <c r="M299" s="1"/>
    </row>
    <row r="300" spans="1:13" s="2" customFormat="1" ht="12.75" x14ac:dyDescent="0.2">
      <c r="A300" s="311">
        <v>348</v>
      </c>
      <c r="B300" s="300" t="s">
        <v>77</v>
      </c>
      <c r="C300" s="300" t="s">
        <v>277</v>
      </c>
      <c r="D300" s="300" t="s">
        <v>540</v>
      </c>
      <c r="E300" s="310" t="s">
        <v>80</v>
      </c>
      <c r="F300" s="301" t="s">
        <v>163</v>
      </c>
      <c r="G300" s="1"/>
      <c r="L300" s="3"/>
      <c r="M300" s="1"/>
    </row>
    <row r="301" spans="1:13" s="2" customFormat="1" ht="12.75" x14ac:dyDescent="0.2">
      <c r="A301" s="311"/>
      <c r="B301" s="300"/>
      <c r="C301" s="300"/>
      <c r="D301" s="300"/>
      <c r="E301" s="310"/>
      <c r="F301" s="301"/>
      <c r="G301" s="1"/>
      <c r="L301" s="3"/>
      <c r="M301" s="1"/>
    </row>
    <row r="302" spans="1:13" s="2" customFormat="1" ht="12.75" x14ac:dyDescent="0.2">
      <c r="A302" s="311">
        <v>349</v>
      </c>
      <c r="B302" s="300" t="s">
        <v>77</v>
      </c>
      <c r="C302" s="337" t="s">
        <v>541</v>
      </c>
      <c r="D302" s="300" t="s">
        <v>542</v>
      </c>
      <c r="E302" s="310" t="s">
        <v>80</v>
      </c>
      <c r="F302" s="301" t="s">
        <v>163</v>
      </c>
      <c r="G302" s="1"/>
      <c r="L302" s="3"/>
      <c r="M302" s="1"/>
    </row>
    <row r="303" spans="1:13" s="2" customFormat="1" ht="12.75" x14ac:dyDescent="0.2">
      <c r="A303" s="311"/>
      <c r="B303" s="300"/>
      <c r="C303" s="337"/>
      <c r="D303" s="300"/>
      <c r="E303" s="310"/>
      <c r="F303" s="301"/>
      <c r="G303" s="1"/>
      <c r="L303" s="3"/>
      <c r="M303" s="1"/>
    </row>
    <row r="304" spans="1:13" s="2" customFormat="1" ht="25.5" x14ac:dyDescent="0.2">
      <c r="A304" s="277">
        <v>2060</v>
      </c>
      <c r="B304" s="71" t="s">
        <v>77</v>
      </c>
      <c r="C304" s="30" t="s">
        <v>543</v>
      </c>
      <c r="D304" s="71" t="s">
        <v>544</v>
      </c>
      <c r="E304" s="70" t="s">
        <v>80</v>
      </c>
      <c r="F304" s="72" t="s">
        <v>9</v>
      </c>
      <c r="G304" s="1"/>
      <c r="L304" s="3"/>
      <c r="M304" s="1"/>
    </row>
    <row r="305" spans="1:13" s="2" customFormat="1" ht="12.75" x14ac:dyDescent="0.2">
      <c r="A305" s="277">
        <v>350</v>
      </c>
      <c r="B305" s="71" t="s">
        <v>77</v>
      </c>
      <c r="C305" s="71" t="s">
        <v>545</v>
      </c>
      <c r="D305" s="71" t="s">
        <v>546</v>
      </c>
      <c r="E305" s="71" t="s">
        <v>80</v>
      </c>
      <c r="F305" s="72" t="s">
        <v>163</v>
      </c>
      <c r="G305" s="1"/>
      <c r="L305" s="3"/>
      <c r="M305" s="1"/>
    </row>
    <row r="306" spans="1:13" s="2" customFormat="1" ht="25.5" x14ac:dyDescent="0.2">
      <c r="A306" s="277">
        <v>351</v>
      </c>
      <c r="B306" s="71" t="s">
        <v>77</v>
      </c>
      <c r="C306" s="71" t="s">
        <v>547</v>
      </c>
      <c r="D306" s="71" t="s">
        <v>548</v>
      </c>
      <c r="E306" s="71" t="s">
        <v>80</v>
      </c>
      <c r="F306" s="72" t="s">
        <v>282</v>
      </c>
      <c r="G306" s="1"/>
      <c r="L306" s="3"/>
      <c r="M306" s="1"/>
    </row>
    <row r="307" spans="1:13" s="2" customFormat="1" ht="12.75" x14ac:dyDescent="0.2">
      <c r="A307" s="311">
        <v>352</v>
      </c>
      <c r="B307" s="310" t="s">
        <v>5</v>
      </c>
      <c r="C307" s="300" t="s">
        <v>549</v>
      </c>
      <c r="D307" s="71" t="s">
        <v>530</v>
      </c>
      <c r="E307" s="300" t="s">
        <v>80</v>
      </c>
      <c r="F307" s="301" t="s">
        <v>449</v>
      </c>
      <c r="G307" s="1"/>
      <c r="L307" s="3"/>
      <c r="M307" s="1"/>
    </row>
    <row r="308" spans="1:13" s="2" customFormat="1" ht="12.75" x14ac:dyDescent="0.2">
      <c r="A308" s="311"/>
      <c r="B308" s="310"/>
      <c r="C308" s="300"/>
      <c r="D308" s="71" t="s">
        <v>550</v>
      </c>
      <c r="E308" s="300"/>
      <c r="F308" s="301"/>
      <c r="G308" s="1"/>
      <c r="L308" s="3"/>
      <c r="M308" s="1"/>
    </row>
    <row r="309" spans="1:13" s="2" customFormat="1" ht="34.5" customHeight="1" x14ac:dyDescent="0.2">
      <c r="A309" s="277">
        <v>353</v>
      </c>
      <c r="B309" s="70" t="s">
        <v>5</v>
      </c>
      <c r="C309" s="71" t="s">
        <v>551</v>
      </c>
      <c r="D309" s="71" t="s">
        <v>1945</v>
      </c>
      <c r="E309" s="71" t="s">
        <v>80</v>
      </c>
      <c r="F309" s="72" t="s">
        <v>449</v>
      </c>
      <c r="G309" s="1"/>
      <c r="L309" s="3"/>
      <c r="M309" s="1"/>
    </row>
    <row r="310" spans="1:13" s="2" customFormat="1" ht="34.5" customHeight="1" x14ac:dyDescent="0.2">
      <c r="A310" s="277">
        <v>354</v>
      </c>
      <c r="B310" s="70" t="s">
        <v>5</v>
      </c>
      <c r="C310" s="71" t="s">
        <v>552</v>
      </c>
      <c r="D310" s="71" t="s">
        <v>1946</v>
      </c>
      <c r="E310" s="71" t="s">
        <v>80</v>
      </c>
      <c r="F310" s="72" t="s">
        <v>449</v>
      </c>
      <c r="G310" s="1"/>
      <c r="L310" s="3"/>
      <c r="M310" s="1"/>
    </row>
    <row r="311" spans="1:13" s="2" customFormat="1" ht="45" customHeight="1" x14ac:dyDescent="0.2">
      <c r="A311" s="277">
        <v>355</v>
      </c>
      <c r="B311" s="70" t="s">
        <v>5</v>
      </c>
      <c r="C311" s="71" t="s">
        <v>553</v>
      </c>
      <c r="D311" s="71" t="s">
        <v>1951</v>
      </c>
      <c r="E311" s="71" t="s">
        <v>80</v>
      </c>
      <c r="F311" s="72" t="s">
        <v>449</v>
      </c>
      <c r="G311" s="1"/>
      <c r="L311" s="3"/>
      <c r="M311" s="1"/>
    </row>
    <row r="312" spans="1:13" s="2" customFormat="1" ht="42.75" customHeight="1" x14ac:dyDescent="0.2">
      <c r="A312" s="277">
        <v>2061</v>
      </c>
      <c r="B312" s="70" t="s">
        <v>5</v>
      </c>
      <c r="C312" s="71" t="s">
        <v>554</v>
      </c>
      <c r="D312" s="71" t="s">
        <v>1952</v>
      </c>
      <c r="E312" s="71" t="s">
        <v>80</v>
      </c>
      <c r="F312" s="72" t="s">
        <v>12</v>
      </c>
      <c r="G312" s="1"/>
      <c r="L312" s="3"/>
      <c r="M312" s="1"/>
    </row>
    <row r="313" spans="1:13" s="2" customFormat="1" ht="51.75" customHeight="1" x14ac:dyDescent="0.2">
      <c r="A313" s="277">
        <v>356</v>
      </c>
      <c r="B313" s="70" t="s">
        <v>5</v>
      </c>
      <c r="C313" s="71" t="s">
        <v>555</v>
      </c>
      <c r="D313" s="71" t="s">
        <v>1953</v>
      </c>
      <c r="E313" s="71" t="s">
        <v>80</v>
      </c>
      <c r="F313" s="72" t="s">
        <v>449</v>
      </c>
      <c r="G313" s="1"/>
      <c r="L313" s="3"/>
      <c r="M313" s="1"/>
    </row>
    <row r="314" spans="1:13" s="2" customFormat="1" ht="50.25" customHeight="1" x14ac:dyDescent="0.2">
      <c r="A314" s="277">
        <v>357</v>
      </c>
      <c r="B314" s="70" t="s">
        <v>5</v>
      </c>
      <c r="C314" s="71" t="s">
        <v>556</v>
      </c>
      <c r="D314" s="71" t="s">
        <v>1947</v>
      </c>
      <c r="E314" s="71" t="s">
        <v>80</v>
      </c>
      <c r="F314" s="72" t="s">
        <v>282</v>
      </c>
      <c r="G314" s="1"/>
      <c r="L314" s="3"/>
      <c r="M314" s="1"/>
    </row>
    <row r="315" spans="1:13" s="2" customFormat="1" ht="34.5" customHeight="1" x14ac:dyDescent="0.2">
      <c r="A315" s="277">
        <v>358</v>
      </c>
      <c r="B315" s="70" t="s">
        <v>5</v>
      </c>
      <c r="C315" s="71" t="s">
        <v>529</v>
      </c>
      <c r="D315" s="71" t="s">
        <v>1948</v>
      </c>
      <c r="E315" s="71" t="s">
        <v>80</v>
      </c>
      <c r="F315" s="72" t="s">
        <v>676</v>
      </c>
      <c r="G315" s="1"/>
      <c r="L315" s="3"/>
      <c r="M315" s="1"/>
    </row>
    <row r="316" spans="1:13" s="2" customFormat="1" ht="34.5" customHeight="1" x14ac:dyDescent="0.2">
      <c r="A316" s="277">
        <v>359</v>
      </c>
      <c r="B316" s="70" t="s">
        <v>5</v>
      </c>
      <c r="C316" s="71" t="s">
        <v>532</v>
      </c>
      <c r="D316" s="71" t="s">
        <v>1943</v>
      </c>
      <c r="E316" s="71" t="s">
        <v>80</v>
      </c>
      <c r="F316" s="72" t="s">
        <v>676</v>
      </c>
      <c r="G316" s="1"/>
      <c r="L316" s="3"/>
      <c r="M316" s="1"/>
    </row>
    <row r="317" spans="1:13" s="2" customFormat="1" ht="39.75" customHeight="1" x14ac:dyDescent="0.2">
      <c r="A317" s="277">
        <v>360</v>
      </c>
      <c r="B317" s="70" t="s">
        <v>5</v>
      </c>
      <c r="C317" s="71" t="s">
        <v>534</v>
      </c>
      <c r="D317" s="71" t="s">
        <v>1944</v>
      </c>
      <c r="E317" s="71" t="s">
        <v>80</v>
      </c>
      <c r="F317" s="72" t="s">
        <v>582</v>
      </c>
      <c r="G317" s="1"/>
      <c r="L317" s="3"/>
      <c r="M317" s="1"/>
    </row>
    <row r="318" spans="1:13" s="2" customFormat="1" ht="34.5" customHeight="1" x14ac:dyDescent="0.2">
      <c r="A318" s="31">
        <v>361</v>
      </c>
      <c r="B318" s="70" t="s">
        <v>77</v>
      </c>
      <c r="C318" s="70" t="s">
        <v>557</v>
      </c>
      <c r="D318" s="71" t="s">
        <v>558</v>
      </c>
      <c r="E318" s="70" t="s">
        <v>80</v>
      </c>
      <c r="F318" s="72" t="s">
        <v>163</v>
      </c>
      <c r="G318" s="1"/>
      <c r="L318" s="3"/>
      <c r="M318" s="1"/>
    </row>
    <row r="319" spans="1:13" s="2" customFormat="1" ht="34.5" customHeight="1" x14ac:dyDescent="0.2">
      <c r="A319" s="31">
        <v>362</v>
      </c>
      <c r="B319" s="70" t="s">
        <v>77</v>
      </c>
      <c r="C319" s="70" t="s">
        <v>557</v>
      </c>
      <c r="D319" s="71" t="s">
        <v>559</v>
      </c>
      <c r="E319" s="70" t="s">
        <v>80</v>
      </c>
      <c r="F319" s="72" t="s">
        <v>12</v>
      </c>
      <c r="G319" s="1"/>
      <c r="L319" s="3"/>
      <c r="M319" s="1"/>
    </row>
    <row r="320" spans="1:13" s="2" customFormat="1" ht="34.5" customHeight="1" x14ac:dyDescent="0.2">
      <c r="A320" s="31">
        <v>2062</v>
      </c>
      <c r="B320" s="70" t="s">
        <v>77</v>
      </c>
      <c r="C320" s="70" t="s">
        <v>560</v>
      </c>
      <c r="D320" s="71" t="s">
        <v>561</v>
      </c>
      <c r="E320" s="70" t="s">
        <v>80</v>
      </c>
      <c r="F320" s="72" t="s">
        <v>176</v>
      </c>
      <c r="G320" s="1"/>
      <c r="L320" s="3"/>
      <c r="M320" s="1"/>
    </row>
    <row r="321" spans="1:13" s="2" customFormat="1" ht="34.5" customHeight="1" x14ac:dyDescent="0.2">
      <c r="A321" s="31">
        <v>1092</v>
      </c>
      <c r="B321" s="70" t="s">
        <v>77</v>
      </c>
      <c r="C321" s="70" t="s">
        <v>525</v>
      </c>
      <c r="D321" s="71" t="s">
        <v>562</v>
      </c>
      <c r="E321" s="70" t="s">
        <v>80</v>
      </c>
      <c r="F321" s="72" t="s">
        <v>163</v>
      </c>
      <c r="G321" s="1"/>
      <c r="L321" s="3"/>
      <c r="M321" s="1"/>
    </row>
    <row r="322" spans="1:13" s="2" customFormat="1" ht="34.5" customHeight="1" x14ac:dyDescent="0.2">
      <c r="A322" s="31">
        <v>1093</v>
      </c>
      <c r="B322" s="70" t="s">
        <v>77</v>
      </c>
      <c r="C322" s="70" t="s">
        <v>527</v>
      </c>
      <c r="D322" s="71" t="s">
        <v>528</v>
      </c>
      <c r="E322" s="70" t="s">
        <v>80</v>
      </c>
      <c r="F322" s="72" t="s">
        <v>87</v>
      </c>
      <c r="G322" s="1"/>
      <c r="L322" s="3"/>
      <c r="M322" s="1"/>
    </row>
    <row r="323" spans="1:13" s="2" customFormat="1" ht="34.5" customHeight="1" x14ac:dyDescent="0.2">
      <c r="A323" s="31">
        <v>1094</v>
      </c>
      <c r="B323" s="70" t="s">
        <v>77</v>
      </c>
      <c r="C323" s="70" t="s">
        <v>563</v>
      </c>
      <c r="D323" s="71" t="s">
        <v>564</v>
      </c>
      <c r="E323" s="70" t="s">
        <v>80</v>
      </c>
      <c r="F323" s="72" t="s">
        <v>163</v>
      </c>
      <c r="G323" s="1"/>
      <c r="L323" s="3"/>
      <c r="M323" s="1"/>
    </row>
    <row r="324" spans="1:13" s="2" customFormat="1" ht="34.5" customHeight="1" x14ac:dyDescent="0.2">
      <c r="A324" s="31">
        <v>1095</v>
      </c>
      <c r="B324" s="70" t="s">
        <v>77</v>
      </c>
      <c r="C324" s="70" t="s">
        <v>565</v>
      </c>
      <c r="D324" s="71" t="s">
        <v>566</v>
      </c>
      <c r="E324" s="70" t="s">
        <v>80</v>
      </c>
      <c r="F324" s="72" t="s">
        <v>163</v>
      </c>
      <c r="G324" s="1"/>
      <c r="L324" s="3"/>
      <c r="M324" s="1"/>
    </row>
    <row r="325" spans="1:13" s="2" customFormat="1" ht="34.5" customHeight="1" x14ac:dyDescent="0.2">
      <c r="A325" s="31">
        <v>1096</v>
      </c>
      <c r="B325" s="70" t="s">
        <v>77</v>
      </c>
      <c r="C325" s="70" t="s">
        <v>514</v>
      </c>
      <c r="D325" s="71" t="s">
        <v>567</v>
      </c>
      <c r="E325" s="70" t="s">
        <v>80</v>
      </c>
      <c r="F325" s="72" t="s">
        <v>449</v>
      </c>
      <c r="G325" s="1"/>
      <c r="L325" s="3"/>
      <c r="M325" s="1"/>
    </row>
    <row r="326" spans="1:13" s="2" customFormat="1" ht="34.5" customHeight="1" x14ac:dyDescent="0.2">
      <c r="A326" s="31">
        <v>1202</v>
      </c>
      <c r="B326" s="70" t="s">
        <v>77</v>
      </c>
      <c r="C326" s="70" t="s">
        <v>568</v>
      </c>
      <c r="D326" s="71" t="s">
        <v>569</v>
      </c>
      <c r="E326" s="70" t="s">
        <v>80</v>
      </c>
      <c r="F326" s="72" t="s">
        <v>163</v>
      </c>
      <c r="G326" s="1"/>
      <c r="L326" s="3"/>
      <c r="M326" s="1"/>
    </row>
    <row r="327" spans="1:13" s="2" customFormat="1" ht="34.5" customHeight="1" x14ac:dyDescent="0.2">
      <c r="A327" s="31">
        <v>2063</v>
      </c>
      <c r="B327" s="70" t="s">
        <v>77</v>
      </c>
      <c r="C327" s="70" t="s">
        <v>570</v>
      </c>
      <c r="D327" s="71" t="s">
        <v>571</v>
      </c>
      <c r="E327" s="70" t="s">
        <v>80</v>
      </c>
      <c r="F327" s="72" t="s">
        <v>163</v>
      </c>
      <c r="G327" s="1"/>
      <c r="L327" s="3"/>
      <c r="M327" s="1"/>
    </row>
    <row r="328" spans="1:13" s="2" customFormat="1" ht="34.5" customHeight="1" x14ac:dyDescent="0.2">
      <c r="A328" s="31">
        <v>459</v>
      </c>
      <c r="B328" s="70" t="s">
        <v>77</v>
      </c>
      <c r="C328" s="70" t="s">
        <v>1937</v>
      </c>
      <c r="D328" s="71" t="s">
        <v>1938</v>
      </c>
      <c r="E328" s="70" t="s">
        <v>80</v>
      </c>
      <c r="F328" s="72" t="s">
        <v>12</v>
      </c>
      <c r="G328" s="1"/>
      <c r="L328" s="3"/>
      <c r="M328" s="1"/>
    </row>
    <row r="329" spans="1:13" s="2" customFormat="1" ht="34.5" customHeight="1" x14ac:dyDescent="0.2">
      <c r="A329" s="31">
        <v>460</v>
      </c>
      <c r="B329" s="70" t="s">
        <v>77</v>
      </c>
      <c r="C329" s="70" t="s">
        <v>1939</v>
      </c>
      <c r="D329" s="70" t="s">
        <v>1940</v>
      </c>
      <c r="E329" s="70" t="s">
        <v>80</v>
      </c>
      <c r="F329" s="72" t="s">
        <v>582</v>
      </c>
      <c r="G329" s="1"/>
      <c r="L329" s="3"/>
      <c r="M329" s="1"/>
    </row>
    <row r="330" spans="1:13" s="2" customFormat="1" ht="34.5" customHeight="1" x14ac:dyDescent="0.2">
      <c r="A330" s="31">
        <v>461</v>
      </c>
      <c r="B330" s="70" t="s">
        <v>77</v>
      </c>
      <c r="C330" s="70" t="s">
        <v>1941</v>
      </c>
      <c r="D330" s="70" t="s">
        <v>1942</v>
      </c>
      <c r="E330" s="70" t="s">
        <v>80</v>
      </c>
      <c r="F330" s="72" t="s">
        <v>499</v>
      </c>
      <c r="G330" s="1"/>
      <c r="L330" s="3"/>
      <c r="M330" s="1"/>
    </row>
    <row r="331" spans="1:13" s="2" customFormat="1" ht="12.75" x14ac:dyDescent="0.2">
      <c r="A331" s="312" t="s">
        <v>572</v>
      </c>
      <c r="B331" s="313"/>
      <c r="C331" s="313"/>
      <c r="D331" s="313"/>
      <c r="E331" s="313"/>
      <c r="F331" s="314"/>
      <c r="G331" s="1"/>
      <c r="L331" s="3"/>
      <c r="M331" s="1"/>
    </row>
    <row r="332" spans="1:13" s="2" customFormat="1" ht="12.75" customHeight="1" x14ac:dyDescent="0.2">
      <c r="A332" s="31">
        <v>48</v>
      </c>
      <c r="B332" s="70" t="s">
        <v>77</v>
      </c>
      <c r="C332" s="70" t="s">
        <v>573</v>
      </c>
      <c r="D332" s="71" t="s">
        <v>574</v>
      </c>
      <c r="E332" s="70" t="s">
        <v>80</v>
      </c>
      <c r="F332" s="72" t="s">
        <v>575</v>
      </c>
      <c r="G332" s="1"/>
      <c r="L332" s="3"/>
      <c r="M332" s="1"/>
    </row>
    <row r="333" spans="1:13" s="2" customFormat="1" ht="12.75" x14ac:dyDescent="0.2">
      <c r="A333" s="31">
        <v>178</v>
      </c>
      <c r="B333" s="70" t="s">
        <v>77</v>
      </c>
      <c r="C333" s="70" t="s">
        <v>576</v>
      </c>
      <c r="D333" s="71" t="s">
        <v>577</v>
      </c>
      <c r="E333" s="70" t="s">
        <v>80</v>
      </c>
      <c r="F333" s="72" t="s">
        <v>41</v>
      </c>
      <c r="G333" s="1"/>
      <c r="L333" s="3"/>
      <c r="M333" s="1"/>
    </row>
    <row r="334" spans="1:13" s="2" customFormat="1" ht="12.75" x14ac:dyDescent="0.2">
      <c r="A334" s="31">
        <v>189</v>
      </c>
      <c r="B334" s="70" t="s">
        <v>77</v>
      </c>
      <c r="C334" s="70" t="s">
        <v>578</v>
      </c>
      <c r="D334" s="71" t="s">
        <v>579</v>
      </c>
      <c r="E334" s="70" t="s">
        <v>80</v>
      </c>
      <c r="F334" s="72" t="s">
        <v>176</v>
      </c>
      <c r="G334" s="1"/>
      <c r="L334" s="3"/>
      <c r="M334" s="1"/>
    </row>
    <row r="335" spans="1:13" s="2" customFormat="1" ht="12.75" x14ac:dyDescent="0.2">
      <c r="A335" s="31">
        <v>1008</v>
      </c>
      <c r="B335" s="70" t="s">
        <v>77</v>
      </c>
      <c r="C335" s="70" t="s">
        <v>93</v>
      </c>
      <c r="D335" s="71" t="s">
        <v>94</v>
      </c>
      <c r="E335" s="70" t="s">
        <v>80</v>
      </c>
      <c r="F335" s="72" t="s">
        <v>49</v>
      </c>
      <c r="G335" s="1"/>
      <c r="L335" s="3"/>
      <c r="M335" s="1"/>
    </row>
    <row r="336" spans="1:13" s="2" customFormat="1" ht="25.5" x14ac:dyDescent="0.2">
      <c r="A336" s="278">
        <v>1009</v>
      </c>
      <c r="B336" s="70" t="s">
        <v>77</v>
      </c>
      <c r="C336" s="70" t="s">
        <v>95</v>
      </c>
      <c r="D336" s="279" t="s">
        <v>96</v>
      </c>
      <c r="E336" s="70" t="s">
        <v>80</v>
      </c>
      <c r="F336" s="72" t="s">
        <v>49</v>
      </c>
      <c r="G336" s="1"/>
      <c r="L336" s="3"/>
      <c r="M336" s="1"/>
    </row>
    <row r="337" spans="1:13" s="2" customFormat="1" ht="12.75" x14ac:dyDescent="0.2">
      <c r="A337" s="278">
        <v>1166</v>
      </c>
      <c r="B337" s="70" t="s">
        <v>77</v>
      </c>
      <c r="C337" s="70" t="s">
        <v>573</v>
      </c>
      <c r="D337" s="279" t="s">
        <v>1304</v>
      </c>
      <c r="E337" s="70" t="s">
        <v>80</v>
      </c>
      <c r="F337" s="72" t="s">
        <v>1950</v>
      </c>
      <c r="G337" s="1"/>
      <c r="L337" s="3"/>
      <c r="M337" s="1"/>
    </row>
    <row r="338" spans="1:13" s="2" customFormat="1" ht="37.5" customHeight="1" x14ac:dyDescent="0.2">
      <c r="A338" s="322" t="s">
        <v>580</v>
      </c>
      <c r="B338" s="323"/>
      <c r="C338" s="323"/>
      <c r="D338" s="324"/>
      <c r="E338" s="324"/>
      <c r="F338" s="325"/>
      <c r="G338" s="1"/>
      <c r="L338" s="3"/>
      <c r="M338" s="1"/>
    </row>
    <row r="339" spans="1:13" s="2" customFormat="1" ht="12.75" x14ac:dyDescent="0.2">
      <c r="A339" s="299">
        <v>235</v>
      </c>
      <c r="B339" s="310" t="s">
        <v>5</v>
      </c>
      <c r="C339" s="310" t="s">
        <v>15</v>
      </c>
      <c r="D339" s="300" t="s">
        <v>16</v>
      </c>
      <c r="E339" s="321">
        <v>1</v>
      </c>
      <c r="F339" s="321" t="s">
        <v>449</v>
      </c>
      <c r="G339" s="1"/>
      <c r="L339" s="3"/>
      <c r="M339" s="1"/>
    </row>
    <row r="340" spans="1:13" s="2" customFormat="1" ht="12.75" x14ac:dyDescent="0.2">
      <c r="A340" s="299"/>
      <c r="B340" s="310"/>
      <c r="C340" s="310"/>
      <c r="D340" s="300"/>
      <c r="E340" s="321"/>
      <c r="F340" s="321"/>
      <c r="G340" s="1"/>
      <c r="L340" s="3"/>
      <c r="M340" s="1"/>
    </row>
    <row r="341" spans="1:13" s="2" customFormat="1" ht="12.75" x14ac:dyDescent="0.2">
      <c r="A341" s="8">
        <v>309</v>
      </c>
      <c r="B341" s="17" t="s">
        <v>5</v>
      </c>
      <c r="C341" s="17" t="s">
        <v>17</v>
      </c>
      <c r="D341" s="10" t="s">
        <v>581</v>
      </c>
      <c r="E341" s="24">
        <v>1</v>
      </c>
      <c r="F341" s="24" t="s">
        <v>582</v>
      </c>
      <c r="G341" s="1"/>
      <c r="L341" s="3"/>
      <c r="M341" s="1"/>
    </row>
    <row r="342" spans="1:13" s="2" customFormat="1" ht="12.75" x14ac:dyDescent="0.2">
      <c r="A342" s="318">
        <v>317</v>
      </c>
      <c r="B342" s="319" t="s">
        <v>77</v>
      </c>
      <c r="C342" s="319" t="s">
        <v>583</v>
      </c>
      <c r="D342" s="320" t="s">
        <v>584</v>
      </c>
      <c r="E342" s="321">
        <v>1</v>
      </c>
      <c r="F342" s="321" t="s">
        <v>160</v>
      </c>
      <c r="G342" s="1"/>
      <c r="L342" s="3"/>
      <c r="M342" s="1"/>
    </row>
    <row r="343" spans="1:13" s="2" customFormat="1" ht="12.75" x14ac:dyDescent="0.2">
      <c r="A343" s="318"/>
      <c r="B343" s="319"/>
      <c r="C343" s="319"/>
      <c r="D343" s="320"/>
      <c r="E343" s="321"/>
      <c r="F343" s="321"/>
      <c r="G343" s="1"/>
      <c r="L343" s="3"/>
      <c r="M343" s="1"/>
    </row>
    <row r="344" spans="1:13" s="2" customFormat="1" ht="12.75" x14ac:dyDescent="0.2">
      <c r="A344" s="318">
        <v>337</v>
      </c>
      <c r="B344" s="319" t="s">
        <v>77</v>
      </c>
      <c r="C344" s="319" t="s">
        <v>93</v>
      </c>
      <c r="D344" s="320" t="s">
        <v>94</v>
      </c>
      <c r="E344" s="321">
        <v>1</v>
      </c>
      <c r="F344" s="321" t="s">
        <v>49</v>
      </c>
      <c r="G344" s="1"/>
      <c r="L344" s="3"/>
      <c r="M344" s="1"/>
    </row>
    <row r="345" spans="1:13" s="2" customFormat="1" ht="12.75" x14ac:dyDescent="0.2">
      <c r="A345" s="318"/>
      <c r="B345" s="319"/>
      <c r="C345" s="319"/>
      <c r="D345" s="320"/>
      <c r="E345" s="321"/>
      <c r="F345" s="321"/>
      <c r="G345" s="1"/>
      <c r="L345" s="3"/>
      <c r="M345" s="1"/>
    </row>
    <row r="346" spans="1:13" s="2" customFormat="1" ht="12.75" x14ac:dyDescent="0.2">
      <c r="A346" s="318">
        <v>314</v>
      </c>
      <c r="B346" s="319" t="s">
        <v>42</v>
      </c>
      <c r="C346" s="326">
        <v>38039</v>
      </c>
      <c r="D346" s="300" t="s">
        <v>281</v>
      </c>
      <c r="E346" s="321">
        <v>1</v>
      </c>
      <c r="F346" s="321" t="s">
        <v>585</v>
      </c>
      <c r="G346" s="1"/>
      <c r="L346" s="3"/>
      <c r="M346" s="1"/>
    </row>
    <row r="347" spans="1:13" s="2" customFormat="1" ht="12.75" x14ac:dyDescent="0.2">
      <c r="A347" s="318"/>
      <c r="B347" s="319"/>
      <c r="C347" s="326"/>
      <c r="D347" s="300"/>
      <c r="E347" s="321"/>
      <c r="F347" s="321"/>
      <c r="G347" s="1"/>
      <c r="L347" s="3"/>
      <c r="M347" s="1"/>
    </row>
    <row r="348" spans="1:13" s="2" customFormat="1" ht="12.75" x14ac:dyDescent="0.2">
      <c r="A348" s="318">
        <v>315</v>
      </c>
      <c r="B348" s="319" t="s">
        <v>42</v>
      </c>
      <c r="C348" s="326">
        <v>39224</v>
      </c>
      <c r="D348" s="300" t="s">
        <v>586</v>
      </c>
      <c r="E348" s="321">
        <v>1</v>
      </c>
      <c r="F348" s="321" t="s">
        <v>585</v>
      </c>
      <c r="G348" s="1"/>
      <c r="L348" s="3"/>
      <c r="M348" s="1"/>
    </row>
    <row r="349" spans="1:13" s="2" customFormat="1" ht="12.75" x14ac:dyDescent="0.2">
      <c r="A349" s="318"/>
      <c r="B349" s="319"/>
      <c r="C349" s="326"/>
      <c r="D349" s="300"/>
      <c r="E349" s="321"/>
      <c r="F349" s="321"/>
      <c r="G349" s="1"/>
      <c r="L349" s="3"/>
      <c r="M349" s="1"/>
    </row>
    <row r="350" spans="1:13" s="2" customFormat="1" ht="12.75" x14ac:dyDescent="0.2">
      <c r="A350" s="299">
        <v>173</v>
      </c>
      <c r="B350" s="310" t="s">
        <v>77</v>
      </c>
      <c r="C350" s="310" t="s">
        <v>131</v>
      </c>
      <c r="D350" s="300" t="s">
        <v>587</v>
      </c>
      <c r="E350" s="321">
        <v>1</v>
      </c>
      <c r="F350" s="321" t="s">
        <v>62</v>
      </c>
      <c r="G350" s="1"/>
      <c r="L350" s="3"/>
      <c r="M350" s="1"/>
    </row>
    <row r="351" spans="1:13" s="2" customFormat="1" ht="12.75" x14ac:dyDescent="0.2">
      <c r="A351" s="299"/>
      <c r="B351" s="310"/>
      <c r="C351" s="310"/>
      <c r="D351" s="300"/>
      <c r="E351" s="321"/>
      <c r="F351" s="321"/>
      <c r="G351" s="1"/>
      <c r="L351" s="3"/>
      <c r="M351" s="1"/>
    </row>
    <row r="352" spans="1:13" s="2" customFormat="1" ht="38.25" x14ac:dyDescent="0.2">
      <c r="A352" s="8">
        <v>1203</v>
      </c>
      <c r="B352" s="17" t="s">
        <v>5</v>
      </c>
      <c r="C352" s="17" t="s">
        <v>588</v>
      </c>
      <c r="D352" s="10" t="s">
        <v>589</v>
      </c>
      <c r="E352" s="24" t="s">
        <v>590</v>
      </c>
      <c r="F352" s="24" t="s">
        <v>41</v>
      </c>
      <c r="G352" s="1"/>
      <c r="L352" s="3"/>
      <c r="M352" s="1"/>
    </row>
    <row r="353" spans="1:13" s="2" customFormat="1" ht="31.5" customHeight="1" x14ac:dyDescent="0.2">
      <c r="A353" s="322" t="s">
        <v>591</v>
      </c>
      <c r="B353" s="324"/>
      <c r="C353" s="324"/>
      <c r="D353" s="324"/>
      <c r="E353" s="324"/>
      <c r="F353" s="325"/>
      <c r="G353" s="1"/>
      <c r="L353" s="3"/>
      <c r="M353" s="1"/>
    </row>
    <row r="354" spans="1:13" s="2" customFormat="1" ht="12.75" x14ac:dyDescent="0.2">
      <c r="A354" s="318">
        <v>235</v>
      </c>
      <c r="B354" s="319" t="s">
        <v>5</v>
      </c>
      <c r="C354" s="327" t="s">
        <v>15</v>
      </c>
      <c r="D354" s="320" t="s">
        <v>592</v>
      </c>
      <c r="E354" s="301" t="s">
        <v>8</v>
      </c>
      <c r="F354" s="301" t="s">
        <v>449</v>
      </c>
      <c r="G354" s="1"/>
      <c r="L354" s="3"/>
      <c r="M354" s="1"/>
    </row>
    <row r="355" spans="1:13" s="2" customFormat="1" ht="12.75" x14ac:dyDescent="0.2">
      <c r="A355" s="318"/>
      <c r="B355" s="319"/>
      <c r="C355" s="327"/>
      <c r="D355" s="320"/>
      <c r="E355" s="301"/>
      <c r="F355" s="301"/>
      <c r="G355" s="1"/>
      <c r="L355" s="3"/>
      <c r="M355" s="1"/>
    </row>
    <row r="356" spans="1:13" s="2" customFormat="1" ht="12.75" x14ac:dyDescent="0.2">
      <c r="A356" s="318">
        <v>218</v>
      </c>
      <c r="B356" s="319" t="s">
        <v>5</v>
      </c>
      <c r="C356" s="327" t="s">
        <v>593</v>
      </c>
      <c r="D356" s="328" t="s">
        <v>594</v>
      </c>
      <c r="E356" s="301" t="s">
        <v>8</v>
      </c>
      <c r="F356" s="301" t="s">
        <v>12</v>
      </c>
      <c r="G356" s="1"/>
      <c r="L356" s="3"/>
      <c r="M356" s="1"/>
    </row>
    <row r="357" spans="1:13" s="2" customFormat="1" ht="12.75" x14ac:dyDescent="0.2">
      <c r="A357" s="318"/>
      <c r="B357" s="319"/>
      <c r="C357" s="327"/>
      <c r="D357" s="328"/>
      <c r="E357" s="301"/>
      <c r="F357" s="301"/>
      <c r="G357" s="1"/>
      <c r="L357" s="3"/>
      <c r="M357" s="1"/>
    </row>
    <row r="358" spans="1:13" s="2" customFormat="1" ht="12.75" x14ac:dyDescent="0.2">
      <c r="A358" s="318">
        <v>1199</v>
      </c>
      <c r="B358" s="319" t="s">
        <v>5</v>
      </c>
      <c r="C358" s="327" t="s">
        <v>595</v>
      </c>
      <c r="D358" s="32" t="s">
        <v>596</v>
      </c>
      <c r="E358" s="301" t="s">
        <v>8</v>
      </c>
      <c r="F358" s="301" t="s">
        <v>176</v>
      </c>
      <c r="G358" s="1"/>
      <c r="L358" s="3"/>
      <c r="M358" s="1"/>
    </row>
    <row r="359" spans="1:13" s="2" customFormat="1" ht="12.75" x14ac:dyDescent="0.2">
      <c r="A359" s="318"/>
      <c r="B359" s="319"/>
      <c r="C359" s="327"/>
      <c r="D359" s="32" t="s">
        <v>597</v>
      </c>
      <c r="E359" s="301"/>
      <c r="F359" s="301"/>
      <c r="G359" s="1"/>
      <c r="L359" s="3"/>
      <c r="M359" s="1"/>
    </row>
    <row r="360" spans="1:13" s="2" customFormat="1" ht="12.75" x14ac:dyDescent="0.2">
      <c r="A360" s="8">
        <v>173</v>
      </c>
      <c r="B360" s="17" t="s">
        <v>77</v>
      </c>
      <c r="C360" s="17" t="s">
        <v>131</v>
      </c>
      <c r="D360" s="10" t="s">
        <v>587</v>
      </c>
      <c r="E360" s="9">
        <v>1</v>
      </c>
      <c r="F360" s="9" t="s">
        <v>62</v>
      </c>
      <c r="G360" s="1"/>
      <c r="L360" s="3"/>
      <c r="M360" s="1"/>
    </row>
    <row r="361" spans="1:13" s="2" customFormat="1" ht="25.5" x14ac:dyDescent="0.2">
      <c r="A361" s="8">
        <v>342</v>
      </c>
      <c r="B361" s="17" t="s">
        <v>77</v>
      </c>
      <c r="C361" s="17" t="s">
        <v>112</v>
      </c>
      <c r="D361" s="10" t="s">
        <v>598</v>
      </c>
      <c r="E361" s="9" t="s">
        <v>599</v>
      </c>
      <c r="F361" s="9" t="s">
        <v>49</v>
      </c>
      <c r="G361" s="1"/>
      <c r="L361" s="3"/>
      <c r="M361" s="1"/>
    </row>
    <row r="362" spans="1:13" s="2" customFormat="1" ht="25.5" x14ac:dyDescent="0.2">
      <c r="A362" s="8">
        <v>343</v>
      </c>
      <c r="B362" s="17" t="s">
        <v>77</v>
      </c>
      <c r="C362" s="17" t="s">
        <v>118</v>
      </c>
      <c r="D362" s="10" t="s">
        <v>600</v>
      </c>
      <c r="E362" s="9" t="s">
        <v>599</v>
      </c>
      <c r="F362" s="9" t="s">
        <v>100</v>
      </c>
      <c r="G362" s="1"/>
      <c r="L362" s="3"/>
      <c r="M362" s="1"/>
    </row>
    <row r="363" spans="1:13" s="2" customFormat="1" ht="25.5" x14ac:dyDescent="0.2">
      <c r="A363" s="8">
        <v>344</v>
      </c>
      <c r="B363" s="17" t="s">
        <v>77</v>
      </c>
      <c r="C363" s="17" t="s">
        <v>121</v>
      </c>
      <c r="D363" s="10" t="s">
        <v>601</v>
      </c>
      <c r="E363" s="9" t="s">
        <v>599</v>
      </c>
      <c r="F363" s="9" t="s">
        <v>120</v>
      </c>
      <c r="G363" s="1"/>
      <c r="L363" s="3"/>
      <c r="M363" s="1"/>
    </row>
    <row r="364" spans="1:13" s="2" customFormat="1" ht="12.75" x14ac:dyDescent="0.2">
      <c r="A364" s="8">
        <v>314</v>
      </c>
      <c r="B364" s="17" t="s">
        <v>42</v>
      </c>
      <c r="C364" s="33">
        <v>38039</v>
      </c>
      <c r="D364" s="10" t="s">
        <v>281</v>
      </c>
      <c r="E364" s="9">
        <v>1</v>
      </c>
      <c r="F364" s="9" t="s">
        <v>585</v>
      </c>
      <c r="G364" s="1"/>
      <c r="L364" s="3"/>
      <c r="M364" s="1"/>
    </row>
    <row r="365" spans="1:13" s="2" customFormat="1" ht="12.75" x14ac:dyDescent="0.2">
      <c r="A365" s="8">
        <v>315</v>
      </c>
      <c r="B365" s="17" t="s">
        <v>42</v>
      </c>
      <c r="C365" s="33">
        <v>39224</v>
      </c>
      <c r="D365" s="10" t="s">
        <v>586</v>
      </c>
      <c r="E365" s="9">
        <v>1</v>
      </c>
      <c r="F365" s="9" t="s">
        <v>585</v>
      </c>
      <c r="G365" s="1"/>
      <c r="L365" s="3"/>
      <c r="M365" s="1"/>
    </row>
    <row r="366" spans="1:13" s="2" customFormat="1" ht="38.25" x14ac:dyDescent="0.2">
      <c r="A366" s="8">
        <v>1203</v>
      </c>
      <c r="B366" s="17" t="s">
        <v>5</v>
      </c>
      <c r="C366" s="17" t="s">
        <v>588</v>
      </c>
      <c r="D366" s="10" t="s">
        <v>589</v>
      </c>
      <c r="E366" s="9" t="s">
        <v>590</v>
      </c>
      <c r="F366" s="9" t="s">
        <v>41</v>
      </c>
      <c r="G366" s="1"/>
      <c r="L366" s="3"/>
      <c r="M366" s="1"/>
    </row>
    <row r="367" spans="1:13" s="2" customFormat="1" ht="12.75" x14ac:dyDescent="0.2">
      <c r="A367" s="8"/>
      <c r="B367" s="17"/>
      <c r="C367" s="17"/>
      <c r="D367" s="34" t="s">
        <v>1949</v>
      </c>
      <c r="E367" s="9"/>
      <c r="F367" s="9"/>
      <c r="G367" s="1"/>
      <c r="L367" s="3"/>
      <c r="M367" s="1"/>
    </row>
    <row r="368" spans="1:13" s="2" customFormat="1" ht="12.75" x14ac:dyDescent="0.2">
      <c r="A368" s="8">
        <v>2056</v>
      </c>
      <c r="B368" s="17" t="s">
        <v>77</v>
      </c>
      <c r="C368" s="17" t="s">
        <v>490</v>
      </c>
      <c r="D368" s="10" t="s">
        <v>602</v>
      </c>
      <c r="E368" s="9" t="s">
        <v>171</v>
      </c>
      <c r="F368" s="9" t="s">
        <v>41</v>
      </c>
      <c r="G368" s="1"/>
      <c r="L368" s="3"/>
      <c r="M368" s="1"/>
    </row>
    <row r="369" spans="1:13" s="2" customFormat="1" ht="12.75" x14ac:dyDescent="0.2">
      <c r="A369" s="8">
        <v>1112</v>
      </c>
      <c r="B369" s="17" t="s">
        <v>77</v>
      </c>
      <c r="C369" s="17" t="s">
        <v>603</v>
      </c>
      <c r="D369" s="22" t="s">
        <v>604</v>
      </c>
      <c r="E369" s="9" t="s">
        <v>114</v>
      </c>
      <c r="F369" s="9" t="s">
        <v>120</v>
      </c>
      <c r="G369" s="1"/>
      <c r="L369" s="3"/>
      <c r="M369" s="1"/>
    </row>
    <row r="370" spans="1:13" s="2" customFormat="1" ht="12.75" x14ac:dyDescent="0.2">
      <c r="A370" s="8">
        <v>1113</v>
      </c>
      <c r="B370" s="17" t="s">
        <v>77</v>
      </c>
      <c r="C370" s="17" t="s">
        <v>605</v>
      </c>
      <c r="D370" s="10" t="s">
        <v>606</v>
      </c>
      <c r="E370" s="9" t="s">
        <v>114</v>
      </c>
      <c r="F370" s="9" t="s">
        <v>120</v>
      </c>
      <c r="G370" s="1"/>
      <c r="L370" s="3"/>
      <c r="M370" s="1"/>
    </row>
    <row r="371" spans="1:13" s="2" customFormat="1" ht="12.75" x14ac:dyDescent="0.2">
      <c r="A371" s="299">
        <v>1116</v>
      </c>
      <c r="B371" s="310" t="s">
        <v>77</v>
      </c>
      <c r="C371" s="310" t="s">
        <v>195</v>
      </c>
      <c r="D371" s="310" t="s">
        <v>607</v>
      </c>
      <c r="E371" s="301" t="s">
        <v>114</v>
      </c>
      <c r="F371" s="301" t="s">
        <v>65</v>
      </c>
      <c r="G371" s="1"/>
      <c r="L371" s="3"/>
      <c r="M371" s="1"/>
    </row>
    <row r="372" spans="1:13" s="2" customFormat="1" ht="12.75" x14ac:dyDescent="0.2">
      <c r="A372" s="299"/>
      <c r="B372" s="310"/>
      <c r="C372" s="310"/>
      <c r="D372" s="310"/>
      <c r="E372" s="301"/>
      <c r="F372" s="301"/>
      <c r="G372" s="1"/>
      <c r="L372" s="3"/>
      <c r="M372" s="1"/>
    </row>
    <row r="373" spans="1:13" s="2" customFormat="1" ht="12.75" x14ac:dyDescent="0.2">
      <c r="A373" s="8">
        <v>1117</v>
      </c>
      <c r="B373" s="17" t="s">
        <v>77</v>
      </c>
      <c r="C373" s="17" t="s">
        <v>193</v>
      </c>
      <c r="D373" s="10" t="s">
        <v>608</v>
      </c>
      <c r="E373" s="9" t="s">
        <v>114</v>
      </c>
      <c r="F373" s="9" t="s">
        <v>65</v>
      </c>
      <c r="G373" s="1"/>
      <c r="L373" s="3"/>
      <c r="M373" s="1"/>
    </row>
    <row r="374" spans="1:13" s="2" customFormat="1" ht="12.75" x14ac:dyDescent="0.2">
      <c r="A374" s="8">
        <v>1118</v>
      </c>
      <c r="B374" s="17" t="s">
        <v>77</v>
      </c>
      <c r="C374" s="17" t="s">
        <v>191</v>
      </c>
      <c r="D374" s="10" t="s">
        <v>192</v>
      </c>
      <c r="E374" s="9" t="s">
        <v>114</v>
      </c>
      <c r="F374" s="9" t="s">
        <v>160</v>
      </c>
      <c r="G374" s="1"/>
      <c r="L374" s="3"/>
      <c r="M374" s="1"/>
    </row>
    <row r="375" spans="1:13" s="2" customFormat="1" ht="25.5" x14ac:dyDescent="0.2">
      <c r="A375" s="8">
        <v>1119</v>
      </c>
      <c r="B375" s="17" t="s">
        <v>77</v>
      </c>
      <c r="C375" s="17" t="s">
        <v>183</v>
      </c>
      <c r="D375" s="10" t="s">
        <v>609</v>
      </c>
      <c r="E375" s="9" t="s">
        <v>114</v>
      </c>
      <c r="F375" s="9" t="s">
        <v>160</v>
      </c>
      <c r="G375" s="1"/>
      <c r="L375" s="3"/>
      <c r="M375" s="1"/>
    </row>
    <row r="376" spans="1:13" s="2" customFormat="1" ht="12.75" x14ac:dyDescent="0.2">
      <c r="A376" s="8">
        <v>1120</v>
      </c>
      <c r="B376" s="17" t="s">
        <v>259</v>
      </c>
      <c r="C376" s="17" t="s">
        <v>179</v>
      </c>
      <c r="D376" s="10" t="s">
        <v>610</v>
      </c>
      <c r="E376" s="9" t="s">
        <v>114</v>
      </c>
      <c r="F376" s="9" t="s">
        <v>160</v>
      </c>
      <c r="G376" s="1"/>
      <c r="L376" s="3"/>
      <c r="M376" s="1"/>
    </row>
    <row r="377" spans="1:13" s="2" customFormat="1" ht="12.75" x14ac:dyDescent="0.2">
      <c r="A377" s="8">
        <v>1123</v>
      </c>
      <c r="B377" s="17" t="s">
        <v>77</v>
      </c>
      <c r="C377" s="17" t="s">
        <v>185</v>
      </c>
      <c r="D377" s="10" t="s">
        <v>611</v>
      </c>
      <c r="E377" s="9" t="s">
        <v>114</v>
      </c>
      <c r="F377" s="9" t="s">
        <v>160</v>
      </c>
      <c r="G377" s="1"/>
      <c r="L377" s="3"/>
      <c r="M377" s="1"/>
    </row>
    <row r="378" spans="1:13" s="2" customFormat="1" ht="12.75" x14ac:dyDescent="0.2">
      <c r="A378" s="8">
        <v>1124</v>
      </c>
      <c r="B378" s="17" t="s">
        <v>77</v>
      </c>
      <c r="C378" s="17" t="s">
        <v>612</v>
      </c>
      <c r="D378" s="22" t="s">
        <v>613</v>
      </c>
      <c r="E378" s="9" t="s">
        <v>114</v>
      </c>
      <c r="F378" s="9" t="s">
        <v>120</v>
      </c>
      <c r="G378" s="1"/>
      <c r="L378" s="3"/>
      <c r="M378" s="1"/>
    </row>
    <row r="379" spans="1:13" s="2" customFormat="1" ht="12.75" x14ac:dyDescent="0.2">
      <c r="A379" s="8">
        <v>1127</v>
      </c>
      <c r="B379" s="17" t="s">
        <v>77</v>
      </c>
      <c r="C379" s="17" t="s">
        <v>614</v>
      </c>
      <c r="D379" s="22" t="s">
        <v>615</v>
      </c>
      <c r="E379" s="9" t="s">
        <v>114</v>
      </c>
      <c r="F379" s="9" t="s">
        <v>120</v>
      </c>
      <c r="G379" s="1"/>
      <c r="L379" s="3"/>
      <c r="M379" s="1"/>
    </row>
    <row r="380" spans="1:13" s="2" customFormat="1" ht="12.75" x14ac:dyDescent="0.2">
      <c r="A380" s="8">
        <v>1128</v>
      </c>
      <c r="B380" s="17" t="s">
        <v>77</v>
      </c>
      <c r="C380" s="17" t="s">
        <v>616</v>
      </c>
      <c r="D380" s="22" t="s">
        <v>617</v>
      </c>
      <c r="E380" s="9" t="s">
        <v>114</v>
      </c>
      <c r="F380" s="9" t="s">
        <v>76</v>
      </c>
      <c r="G380" s="1"/>
      <c r="L380" s="3"/>
      <c r="M380" s="1"/>
    </row>
    <row r="381" spans="1:13" s="2" customFormat="1" ht="25.5" x14ac:dyDescent="0.2">
      <c r="A381" s="8">
        <v>1027</v>
      </c>
      <c r="B381" s="17" t="s">
        <v>77</v>
      </c>
      <c r="C381" s="35" t="s">
        <v>618</v>
      </c>
      <c r="D381" s="22" t="s">
        <v>619</v>
      </c>
      <c r="E381" s="9" t="s">
        <v>114</v>
      </c>
      <c r="F381" s="9" t="s">
        <v>100</v>
      </c>
      <c r="G381" s="1"/>
      <c r="L381" s="3"/>
      <c r="M381" s="1"/>
    </row>
    <row r="382" spans="1:13" s="2" customFormat="1" ht="25.5" x14ac:dyDescent="0.2">
      <c r="A382" s="8">
        <v>1028</v>
      </c>
      <c r="B382" s="17" t="s">
        <v>77</v>
      </c>
      <c r="C382" s="35" t="s">
        <v>620</v>
      </c>
      <c r="D382" s="22" t="s">
        <v>621</v>
      </c>
      <c r="E382" s="9" t="s">
        <v>114</v>
      </c>
      <c r="F382" s="9" t="s">
        <v>62</v>
      </c>
      <c r="G382" s="1"/>
      <c r="L382" s="3"/>
      <c r="M382" s="1"/>
    </row>
    <row r="383" spans="1:13" s="2" customFormat="1" ht="25.5" x14ac:dyDescent="0.2">
      <c r="A383" s="8">
        <v>1029</v>
      </c>
      <c r="B383" s="17" t="s">
        <v>77</v>
      </c>
      <c r="C383" s="35" t="s">
        <v>622</v>
      </c>
      <c r="D383" s="22" t="s">
        <v>623</v>
      </c>
      <c r="E383" s="9" t="s">
        <v>114</v>
      </c>
      <c r="F383" s="9" t="s">
        <v>146</v>
      </c>
      <c r="G383" s="1"/>
      <c r="L383" s="3"/>
      <c r="M383" s="1"/>
    </row>
    <row r="384" spans="1:13" s="2" customFormat="1" ht="25.5" x14ac:dyDescent="0.2">
      <c r="A384" s="8">
        <v>1030</v>
      </c>
      <c r="B384" s="17" t="s">
        <v>77</v>
      </c>
      <c r="C384" s="35" t="s">
        <v>624</v>
      </c>
      <c r="D384" s="22" t="s">
        <v>625</v>
      </c>
      <c r="E384" s="9" t="s">
        <v>114</v>
      </c>
      <c r="F384" s="9" t="s">
        <v>100</v>
      </c>
      <c r="G384" s="1"/>
      <c r="L384" s="3"/>
      <c r="M384" s="1"/>
    </row>
    <row r="385" spans="1:13" s="2" customFormat="1" ht="25.5" x14ac:dyDescent="0.2">
      <c r="A385" s="8">
        <v>1031</v>
      </c>
      <c r="B385" s="17" t="s">
        <v>77</v>
      </c>
      <c r="C385" s="35" t="s">
        <v>626</v>
      </c>
      <c r="D385" s="22" t="s">
        <v>627</v>
      </c>
      <c r="E385" s="9" t="s">
        <v>114</v>
      </c>
      <c r="F385" s="9" t="s">
        <v>62</v>
      </c>
      <c r="G385" s="1"/>
      <c r="L385" s="3"/>
      <c r="M385" s="1"/>
    </row>
    <row r="386" spans="1:13" s="2" customFormat="1" ht="25.5" x14ac:dyDescent="0.2">
      <c r="A386" s="8">
        <v>1032</v>
      </c>
      <c r="B386" s="17" t="s">
        <v>77</v>
      </c>
      <c r="C386" s="35" t="s">
        <v>628</v>
      </c>
      <c r="D386" s="22" t="s">
        <v>629</v>
      </c>
      <c r="E386" s="9" t="s">
        <v>114</v>
      </c>
      <c r="F386" s="9" t="s">
        <v>146</v>
      </c>
      <c r="G386" s="1"/>
      <c r="L386" s="3"/>
      <c r="M386" s="1"/>
    </row>
    <row r="387" spans="1:13" s="2" customFormat="1" ht="25.5" x14ac:dyDescent="0.2">
      <c r="A387" s="8">
        <v>1033</v>
      </c>
      <c r="B387" s="17" t="s">
        <v>77</v>
      </c>
      <c r="C387" s="35" t="s">
        <v>630</v>
      </c>
      <c r="D387" s="22" t="s">
        <v>631</v>
      </c>
      <c r="E387" s="9" t="s">
        <v>114</v>
      </c>
      <c r="F387" s="9" t="s">
        <v>100</v>
      </c>
      <c r="G387" s="1"/>
      <c r="L387" s="3"/>
      <c r="M387" s="1"/>
    </row>
    <row r="388" spans="1:13" s="2" customFormat="1" ht="25.5" x14ac:dyDescent="0.2">
      <c r="A388" s="8">
        <v>1034</v>
      </c>
      <c r="B388" s="17" t="s">
        <v>77</v>
      </c>
      <c r="C388" s="35" t="s">
        <v>632</v>
      </c>
      <c r="D388" s="22" t="s">
        <v>633</v>
      </c>
      <c r="E388" s="9" t="s">
        <v>114</v>
      </c>
      <c r="F388" s="9" t="s">
        <v>49</v>
      </c>
      <c r="G388" s="1"/>
      <c r="L388" s="3"/>
      <c r="M388" s="1"/>
    </row>
    <row r="389" spans="1:13" s="2" customFormat="1" ht="25.5" x14ac:dyDescent="0.2">
      <c r="A389" s="8">
        <v>1035</v>
      </c>
      <c r="B389" s="17" t="s">
        <v>77</v>
      </c>
      <c r="C389" s="35" t="s">
        <v>634</v>
      </c>
      <c r="D389" s="22" t="s">
        <v>635</v>
      </c>
      <c r="E389" s="9" t="s">
        <v>114</v>
      </c>
      <c r="F389" s="9" t="s">
        <v>160</v>
      </c>
      <c r="G389" s="1"/>
      <c r="L389" s="3"/>
      <c r="M389" s="1"/>
    </row>
    <row r="390" spans="1:13" s="2" customFormat="1" ht="25.5" x14ac:dyDescent="0.2">
      <c r="A390" s="8">
        <v>1036</v>
      </c>
      <c r="B390" s="17" t="s">
        <v>77</v>
      </c>
      <c r="C390" s="17" t="s">
        <v>636</v>
      </c>
      <c r="D390" s="22" t="s">
        <v>637</v>
      </c>
      <c r="E390" s="9" t="s">
        <v>114</v>
      </c>
      <c r="F390" s="9" t="s">
        <v>100</v>
      </c>
      <c r="G390" s="1"/>
      <c r="L390" s="3"/>
      <c r="M390" s="1"/>
    </row>
    <row r="391" spans="1:13" s="2" customFormat="1" ht="25.5" x14ac:dyDescent="0.2">
      <c r="A391" s="8">
        <v>1037</v>
      </c>
      <c r="B391" s="17" t="s">
        <v>77</v>
      </c>
      <c r="C391" s="17" t="s">
        <v>638</v>
      </c>
      <c r="D391" s="22" t="s">
        <v>639</v>
      </c>
      <c r="E391" s="9" t="s">
        <v>114</v>
      </c>
      <c r="F391" s="9" t="s">
        <v>49</v>
      </c>
      <c r="G391" s="1"/>
      <c r="L391" s="3"/>
      <c r="M391" s="1"/>
    </row>
    <row r="392" spans="1:13" s="2" customFormat="1" ht="25.5" x14ac:dyDescent="0.2">
      <c r="A392" s="8">
        <v>1038</v>
      </c>
      <c r="B392" s="17" t="s">
        <v>77</v>
      </c>
      <c r="C392" s="17" t="s">
        <v>640</v>
      </c>
      <c r="D392" s="22" t="s">
        <v>641</v>
      </c>
      <c r="E392" s="9" t="s">
        <v>114</v>
      </c>
      <c r="F392" s="9" t="s">
        <v>160</v>
      </c>
      <c r="G392" s="1"/>
      <c r="L392" s="3"/>
      <c r="M392" s="1"/>
    </row>
    <row r="393" spans="1:13" s="2" customFormat="1" ht="12.75" x14ac:dyDescent="0.2">
      <c r="A393" s="299">
        <v>1181</v>
      </c>
      <c r="B393" s="310" t="s">
        <v>77</v>
      </c>
      <c r="C393" s="310" t="s">
        <v>642</v>
      </c>
      <c r="D393" s="300" t="s">
        <v>643</v>
      </c>
      <c r="E393" s="301" t="s">
        <v>114</v>
      </c>
      <c r="F393" s="301" t="s">
        <v>117</v>
      </c>
      <c r="G393" s="1"/>
      <c r="L393" s="3"/>
      <c r="M393" s="1"/>
    </row>
    <row r="394" spans="1:13" s="2" customFormat="1" ht="12.75" x14ac:dyDescent="0.2">
      <c r="A394" s="299"/>
      <c r="B394" s="310"/>
      <c r="C394" s="310"/>
      <c r="D394" s="300"/>
      <c r="E394" s="301"/>
      <c r="F394" s="301"/>
      <c r="G394" s="1"/>
      <c r="L394" s="3"/>
      <c r="M394" s="1"/>
    </row>
    <row r="395" spans="1:13" s="2" customFormat="1" ht="12.75" x14ac:dyDescent="0.2">
      <c r="A395" s="299">
        <v>1182</v>
      </c>
      <c r="B395" s="310" t="s">
        <v>77</v>
      </c>
      <c r="C395" s="310" t="s">
        <v>644</v>
      </c>
      <c r="D395" s="300" t="s">
        <v>645</v>
      </c>
      <c r="E395" s="301" t="s">
        <v>114</v>
      </c>
      <c r="F395" s="301" t="s">
        <v>117</v>
      </c>
      <c r="G395" s="1"/>
      <c r="L395" s="3"/>
      <c r="M395" s="1"/>
    </row>
    <row r="396" spans="1:13" s="2" customFormat="1" ht="12.75" x14ac:dyDescent="0.2">
      <c r="A396" s="299"/>
      <c r="B396" s="310"/>
      <c r="C396" s="310"/>
      <c r="D396" s="300"/>
      <c r="E396" s="301"/>
      <c r="F396" s="301"/>
      <c r="G396" s="1"/>
      <c r="L396" s="3"/>
      <c r="M396" s="1"/>
    </row>
    <row r="397" spans="1:13" s="2" customFormat="1" ht="12.75" x14ac:dyDescent="0.2">
      <c r="A397" s="299">
        <v>1183</v>
      </c>
      <c r="B397" s="310" t="s">
        <v>77</v>
      </c>
      <c r="C397" s="310" t="s">
        <v>646</v>
      </c>
      <c r="D397" s="300" t="s">
        <v>647</v>
      </c>
      <c r="E397" s="301" t="s">
        <v>114</v>
      </c>
      <c r="F397" s="301" t="s">
        <v>117</v>
      </c>
      <c r="G397" s="1"/>
      <c r="L397" s="3"/>
      <c r="M397" s="1"/>
    </row>
    <row r="398" spans="1:13" s="2" customFormat="1" ht="12.75" x14ac:dyDescent="0.2">
      <c r="A398" s="299"/>
      <c r="B398" s="310"/>
      <c r="C398" s="310"/>
      <c r="D398" s="300"/>
      <c r="E398" s="301"/>
      <c r="F398" s="301"/>
      <c r="G398" s="1"/>
      <c r="L398" s="3"/>
      <c r="M398" s="1"/>
    </row>
    <row r="399" spans="1:13" s="2" customFormat="1" ht="33.75" customHeight="1" x14ac:dyDescent="0.2">
      <c r="A399" s="330" t="s">
        <v>648</v>
      </c>
      <c r="B399" s="331"/>
      <c r="C399" s="331"/>
      <c r="D399" s="331"/>
      <c r="E399" s="331"/>
      <c r="F399" s="332"/>
      <c r="G399" s="1"/>
      <c r="L399" s="3"/>
      <c r="M399" s="1"/>
    </row>
    <row r="400" spans="1:13" s="2" customFormat="1" ht="12.75" x14ac:dyDescent="0.2">
      <c r="A400" s="333">
        <v>214</v>
      </c>
      <c r="B400" s="334" t="s">
        <v>5</v>
      </c>
      <c r="C400" s="335" t="s">
        <v>649</v>
      </c>
      <c r="D400" s="32" t="s">
        <v>594</v>
      </c>
      <c r="E400" s="329">
        <v>1</v>
      </c>
      <c r="F400" s="329" t="s">
        <v>582</v>
      </c>
      <c r="G400" s="1"/>
      <c r="L400" s="3"/>
      <c r="M400" s="1"/>
    </row>
    <row r="401" spans="1:13" s="2" customFormat="1" ht="12.75" x14ac:dyDescent="0.2">
      <c r="A401" s="333"/>
      <c r="B401" s="334"/>
      <c r="C401" s="335"/>
      <c r="D401" s="32" t="s">
        <v>650</v>
      </c>
      <c r="E401" s="329"/>
      <c r="F401" s="329"/>
      <c r="G401" s="1"/>
      <c r="L401" s="3"/>
      <c r="M401" s="1"/>
    </row>
    <row r="402" spans="1:13" s="2" customFormat="1" ht="12.75" x14ac:dyDescent="0.2">
      <c r="A402" s="333">
        <v>215</v>
      </c>
      <c r="B402" s="334" t="s">
        <v>5</v>
      </c>
      <c r="C402" s="335" t="s">
        <v>595</v>
      </c>
      <c r="D402" s="32" t="s">
        <v>651</v>
      </c>
      <c r="E402" s="329">
        <v>1</v>
      </c>
      <c r="F402" s="329" t="s">
        <v>12</v>
      </c>
      <c r="G402" s="1"/>
      <c r="L402" s="3"/>
      <c r="M402" s="1"/>
    </row>
    <row r="403" spans="1:13" s="2" customFormat="1" ht="12.75" x14ac:dyDescent="0.2">
      <c r="A403" s="333"/>
      <c r="B403" s="334"/>
      <c r="C403" s="335"/>
      <c r="D403" s="32" t="s">
        <v>652</v>
      </c>
      <c r="E403" s="329"/>
      <c r="F403" s="329"/>
      <c r="G403" s="1"/>
      <c r="L403" s="3"/>
      <c r="M403" s="1"/>
    </row>
    <row r="404" spans="1:13" s="2" customFormat="1" ht="12.75" x14ac:dyDescent="0.2">
      <c r="A404" s="333">
        <v>216</v>
      </c>
      <c r="B404" s="334" t="s">
        <v>5</v>
      </c>
      <c r="C404" s="335" t="s">
        <v>653</v>
      </c>
      <c r="D404" s="32" t="s">
        <v>594</v>
      </c>
      <c r="E404" s="329">
        <v>1</v>
      </c>
      <c r="F404" s="329" t="s">
        <v>282</v>
      </c>
      <c r="G404" s="1"/>
      <c r="L404" s="3"/>
      <c r="M404" s="1"/>
    </row>
    <row r="405" spans="1:13" s="2" customFormat="1" ht="12.75" x14ac:dyDescent="0.2">
      <c r="A405" s="333"/>
      <c r="B405" s="334"/>
      <c r="C405" s="335"/>
      <c r="D405" s="36" t="s">
        <v>654</v>
      </c>
      <c r="E405" s="329"/>
      <c r="F405" s="329"/>
      <c r="G405" s="1"/>
      <c r="L405" s="3"/>
      <c r="M405" s="1"/>
    </row>
    <row r="406" spans="1:13" s="2" customFormat="1" ht="12.75" x14ac:dyDescent="0.2">
      <c r="A406" s="333">
        <v>217</v>
      </c>
      <c r="B406" s="334" t="s">
        <v>5</v>
      </c>
      <c r="C406" s="335" t="s">
        <v>649</v>
      </c>
      <c r="D406" s="32" t="s">
        <v>594</v>
      </c>
      <c r="E406" s="329">
        <v>1</v>
      </c>
      <c r="F406" s="329" t="s">
        <v>103</v>
      </c>
      <c r="G406" s="1"/>
      <c r="L406" s="3"/>
      <c r="M406" s="1"/>
    </row>
    <row r="407" spans="1:13" s="2" customFormat="1" ht="12.75" x14ac:dyDescent="0.2">
      <c r="A407" s="333"/>
      <c r="B407" s="334"/>
      <c r="C407" s="335"/>
      <c r="D407" s="36" t="s">
        <v>655</v>
      </c>
      <c r="E407" s="329"/>
      <c r="F407" s="329"/>
      <c r="G407" s="1"/>
      <c r="L407" s="3"/>
      <c r="M407" s="1"/>
    </row>
    <row r="408" spans="1:13" s="2" customFormat="1" ht="12.75" x14ac:dyDescent="0.2">
      <c r="A408" s="37">
        <v>218</v>
      </c>
      <c r="B408" s="38" t="s">
        <v>5</v>
      </c>
      <c r="C408" s="39" t="s">
        <v>593</v>
      </c>
      <c r="D408" s="32" t="s">
        <v>594</v>
      </c>
      <c r="E408" s="11">
        <v>1</v>
      </c>
      <c r="F408" s="69" t="s">
        <v>12</v>
      </c>
      <c r="G408" s="1"/>
      <c r="L408" s="3"/>
      <c r="M408" s="1"/>
    </row>
    <row r="409" spans="1:13" s="2" customFormat="1" ht="25.5" x14ac:dyDescent="0.2">
      <c r="A409" s="37">
        <v>1193</v>
      </c>
      <c r="B409" s="38" t="s">
        <v>5</v>
      </c>
      <c r="C409" s="38" t="s">
        <v>25</v>
      </c>
      <c r="D409" s="32" t="s">
        <v>656</v>
      </c>
      <c r="E409" s="11">
        <v>1</v>
      </c>
      <c r="F409" s="69" t="s">
        <v>449</v>
      </c>
      <c r="G409" s="1"/>
      <c r="L409" s="3"/>
      <c r="M409" s="1"/>
    </row>
    <row r="410" spans="1:13" s="2" customFormat="1" ht="25.5" x14ac:dyDescent="0.2">
      <c r="A410" s="37">
        <v>1194</v>
      </c>
      <c r="B410" s="38" t="s">
        <v>5</v>
      </c>
      <c r="C410" s="38" t="s">
        <v>657</v>
      </c>
      <c r="D410" s="32" t="s">
        <v>658</v>
      </c>
      <c r="E410" s="11">
        <v>1</v>
      </c>
      <c r="F410" s="69" t="s">
        <v>176</v>
      </c>
      <c r="G410" s="1"/>
      <c r="L410" s="3"/>
      <c r="M410" s="1"/>
    </row>
    <row r="411" spans="1:13" s="2" customFormat="1" ht="12.75" x14ac:dyDescent="0.2">
      <c r="A411" s="37">
        <v>173</v>
      </c>
      <c r="B411" s="38" t="s">
        <v>77</v>
      </c>
      <c r="C411" s="17" t="s">
        <v>131</v>
      </c>
      <c r="D411" s="36" t="s">
        <v>659</v>
      </c>
      <c r="E411" s="11">
        <v>1</v>
      </c>
      <c r="F411" s="69" t="s">
        <v>62</v>
      </c>
      <c r="G411" s="1"/>
      <c r="L411" s="3"/>
      <c r="M411" s="1"/>
    </row>
    <row r="412" spans="1:13" s="2" customFormat="1" ht="25.5" x14ac:dyDescent="0.2">
      <c r="A412" s="37">
        <v>2047</v>
      </c>
      <c r="B412" s="38" t="s">
        <v>77</v>
      </c>
      <c r="C412" s="38" t="s">
        <v>660</v>
      </c>
      <c r="D412" s="36" t="s">
        <v>661</v>
      </c>
      <c r="E412" s="11">
        <v>1</v>
      </c>
      <c r="F412" s="69" t="s">
        <v>46</v>
      </c>
      <c r="G412" s="1"/>
      <c r="L412" s="3"/>
      <c r="M412" s="1"/>
    </row>
    <row r="413" spans="1:13" s="2" customFormat="1" ht="12.75" x14ac:dyDescent="0.2">
      <c r="A413" s="37">
        <v>1021</v>
      </c>
      <c r="B413" s="38" t="s">
        <v>77</v>
      </c>
      <c r="C413" s="38" t="s">
        <v>662</v>
      </c>
      <c r="D413" s="36" t="s">
        <v>663</v>
      </c>
      <c r="E413" s="11">
        <v>1</v>
      </c>
      <c r="F413" s="69" t="s">
        <v>49</v>
      </c>
      <c r="G413" s="1"/>
      <c r="L413" s="3"/>
      <c r="M413" s="1"/>
    </row>
    <row r="414" spans="1:13" s="2" customFormat="1" ht="25.5" x14ac:dyDescent="0.2">
      <c r="A414" s="37">
        <v>219</v>
      </c>
      <c r="B414" s="38" t="s">
        <v>77</v>
      </c>
      <c r="C414" s="17" t="s">
        <v>115</v>
      </c>
      <c r="D414" s="36" t="s">
        <v>664</v>
      </c>
      <c r="E414" s="11" t="s">
        <v>665</v>
      </c>
      <c r="F414" s="69" t="s">
        <v>49</v>
      </c>
      <c r="G414" s="1"/>
      <c r="L414" s="3"/>
      <c r="M414" s="1"/>
    </row>
    <row r="415" spans="1:13" s="2" customFormat="1" ht="25.5" x14ac:dyDescent="0.2">
      <c r="A415" s="37">
        <v>220</v>
      </c>
      <c r="B415" s="38" t="s">
        <v>77</v>
      </c>
      <c r="C415" s="38" t="s">
        <v>121</v>
      </c>
      <c r="D415" s="36" t="s">
        <v>666</v>
      </c>
      <c r="E415" s="11" t="s">
        <v>665</v>
      </c>
      <c r="F415" s="69" t="s">
        <v>120</v>
      </c>
      <c r="G415" s="1"/>
      <c r="L415" s="3"/>
      <c r="M415" s="1"/>
    </row>
    <row r="416" spans="1:13" s="2" customFormat="1" ht="25.5" x14ac:dyDescent="0.2">
      <c r="A416" s="37">
        <v>221</v>
      </c>
      <c r="B416" s="38" t="s">
        <v>77</v>
      </c>
      <c r="C416" s="40" t="s">
        <v>118</v>
      </c>
      <c r="D416" s="36" t="s">
        <v>667</v>
      </c>
      <c r="E416" s="11" t="s">
        <v>665</v>
      </c>
      <c r="F416" s="69" t="s">
        <v>100</v>
      </c>
      <c r="G416" s="1"/>
      <c r="L416" s="3"/>
      <c r="M416" s="1"/>
    </row>
    <row r="417" spans="1:13" s="2" customFormat="1" ht="25.5" x14ac:dyDescent="0.2">
      <c r="A417" s="37">
        <v>227</v>
      </c>
      <c r="B417" s="38" t="s">
        <v>77</v>
      </c>
      <c r="C417" s="40" t="s">
        <v>283</v>
      </c>
      <c r="D417" s="36" t="s">
        <v>668</v>
      </c>
      <c r="E417" s="11">
        <v>1</v>
      </c>
      <c r="F417" s="69" t="s">
        <v>582</v>
      </c>
      <c r="G417" s="1"/>
      <c r="L417" s="3"/>
      <c r="M417" s="1"/>
    </row>
    <row r="418" spans="1:13" s="2" customFormat="1" ht="12.75" x14ac:dyDescent="0.2">
      <c r="A418" s="37">
        <v>850</v>
      </c>
      <c r="B418" s="38" t="s">
        <v>77</v>
      </c>
      <c r="C418" s="40" t="s">
        <v>456</v>
      </c>
      <c r="D418" s="36" t="s">
        <v>669</v>
      </c>
      <c r="E418" s="11">
        <v>1</v>
      </c>
      <c r="F418" s="69" t="s">
        <v>62</v>
      </c>
      <c r="G418" s="1"/>
      <c r="L418" s="3"/>
      <c r="M418" s="1"/>
    </row>
    <row r="419" spans="1:13" s="2" customFormat="1" ht="12.75" x14ac:dyDescent="0.2">
      <c r="A419" s="37">
        <v>2191</v>
      </c>
      <c r="B419" s="17" t="s">
        <v>42</v>
      </c>
      <c r="C419" s="41">
        <v>38039</v>
      </c>
      <c r="D419" s="10" t="s">
        <v>281</v>
      </c>
      <c r="E419" s="9">
        <v>1</v>
      </c>
      <c r="F419" s="72" t="s">
        <v>585</v>
      </c>
      <c r="G419" s="1"/>
      <c r="L419" s="3"/>
      <c r="M419" s="1"/>
    </row>
    <row r="420" spans="1:13" s="2" customFormat="1" ht="12.75" x14ac:dyDescent="0.2">
      <c r="A420" s="37">
        <v>315</v>
      </c>
      <c r="B420" s="38" t="s">
        <v>42</v>
      </c>
      <c r="C420" s="42">
        <v>39224</v>
      </c>
      <c r="D420" s="36" t="s">
        <v>586</v>
      </c>
      <c r="E420" s="11">
        <v>1</v>
      </c>
      <c r="F420" s="69" t="s">
        <v>585</v>
      </c>
      <c r="G420" s="1"/>
      <c r="L420" s="3"/>
      <c r="M420" s="1"/>
    </row>
    <row r="421" spans="1:13" s="2" customFormat="1" ht="25.5" x14ac:dyDescent="0.2">
      <c r="A421" s="37">
        <v>1018</v>
      </c>
      <c r="B421" s="38" t="s">
        <v>77</v>
      </c>
      <c r="C421" s="38" t="s">
        <v>670</v>
      </c>
      <c r="D421" s="36" t="s">
        <v>671</v>
      </c>
      <c r="E421" s="11">
        <v>1</v>
      </c>
      <c r="F421" s="69" t="s">
        <v>160</v>
      </c>
      <c r="G421" s="1"/>
      <c r="L421" s="3"/>
      <c r="M421" s="1"/>
    </row>
    <row r="422" spans="1:13" s="2" customFormat="1" ht="25.5" x14ac:dyDescent="0.2">
      <c r="A422" s="37">
        <v>1229</v>
      </c>
      <c r="B422" s="38" t="s">
        <v>77</v>
      </c>
      <c r="C422" s="38" t="s">
        <v>672</v>
      </c>
      <c r="D422" s="36" t="s">
        <v>673</v>
      </c>
      <c r="E422" s="11">
        <v>1</v>
      </c>
      <c r="F422" s="69" t="s">
        <v>41</v>
      </c>
      <c r="G422" s="1"/>
      <c r="L422" s="3"/>
      <c r="M422" s="1"/>
    </row>
    <row r="423" spans="1:13" s="2" customFormat="1" ht="24.75" customHeight="1" x14ac:dyDescent="0.2">
      <c r="A423" s="333">
        <v>1203</v>
      </c>
      <c r="B423" s="334" t="s">
        <v>5</v>
      </c>
      <c r="C423" s="334" t="s">
        <v>588</v>
      </c>
      <c r="D423" s="336" t="s">
        <v>589</v>
      </c>
      <c r="E423" s="329" t="s">
        <v>590</v>
      </c>
      <c r="F423" s="329" t="s">
        <v>41</v>
      </c>
      <c r="G423" s="1"/>
      <c r="L423" s="3"/>
      <c r="M423" s="1"/>
    </row>
    <row r="424" spans="1:13" s="2" customFormat="1" ht="12.75" x14ac:dyDescent="0.2">
      <c r="A424" s="333"/>
      <c r="B424" s="334"/>
      <c r="C424" s="334"/>
      <c r="D424" s="336"/>
      <c r="E424" s="329"/>
      <c r="F424" s="329"/>
      <c r="G424" s="1"/>
      <c r="L424" s="3"/>
      <c r="M424" s="1"/>
    </row>
    <row r="425" spans="1:13" s="2" customFormat="1" ht="38.25" x14ac:dyDescent="0.2">
      <c r="A425" s="37">
        <v>2069</v>
      </c>
      <c r="B425" s="38" t="s">
        <v>5</v>
      </c>
      <c r="C425" s="38" t="s">
        <v>674</v>
      </c>
      <c r="D425" s="36" t="s">
        <v>675</v>
      </c>
      <c r="E425" s="11" t="s">
        <v>590</v>
      </c>
      <c r="F425" s="69" t="s">
        <v>160</v>
      </c>
      <c r="G425" s="1"/>
      <c r="L425" s="3"/>
      <c r="M425" s="1"/>
    </row>
    <row r="426" spans="1:13" s="2" customFormat="1" ht="18.75" customHeight="1" x14ac:dyDescent="0.2">
      <c r="A426" s="43"/>
      <c r="B426" s="44"/>
      <c r="C426" s="44"/>
      <c r="D426" s="44"/>
      <c r="E426" s="44"/>
      <c r="F426" s="44"/>
      <c r="G426" s="45"/>
      <c r="H426" s="46"/>
      <c r="I426" s="46"/>
      <c r="J426" s="46"/>
      <c r="K426" s="46"/>
      <c r="L426" s="47"/>
      <c r="M426" s="45"/>
    </row>
    <row r="427" spans="1:13" s="2" customFormat="1" ht="15.75" customHeight="1" x14ac:dyDescent="0.2">
      <c r="A427" s="44" t="s">
        <v>677</v>
      </c>
      <c r="B427" s="58"/>
      <c r="C427" s="59"/>
      <c r="D427" s="60"/>
      <c r="E427" s="59"/>
      <c r="F427" s="61"/>
      <c r="G427" s="45"/>
      <c r="H427" s="46"/>
      <c r="I427" s="46"/>
      <c r="J427" s="46"/>
      <c r="K427" s="46"/>
      <c r="L427" s="47"/>
      <c r="M427" s="45"/>
    </row>
    <row r="428" spans="1:13" s="2" customFormat="1" ht="15.75" customHeight="1" x14ac:dyDescent="0.2">
      <c r="A428" s="52"/>
      <c r="B428" s="48"/>
      <c r="C428" s="49"/>
      <c r="D428" s="50"/>
      <c r="E428" s="49"/>
      <c r="F428" s="51"/>
      <c r="G428" s="45"/>
      <c r="H428" s="46"/>
      <c r="I428" s="46"/>
      <c r="J428" s="46"/>
      <c r="K428" s="46"/>
      <c r="L428" s="47"/>
      <c r="M428" s="45"/>
    </row>
    <row r="429" spans="1:13" s="2" customFormat="1" ht="27.75" customHeight="1" x14ac:dyDescent="0.2">
      <c r="A429" s="57"/>
      <c r="B429" s="53"/>
      <c r="C429" s="54"/>
      <c r="D429" s="55"/>
      <c r="E429" s="54"/>
      <c r="F429" s="56"/>
      <c r="G429" s="45"/>
      <c r="H429" s="46"/>
      <c r="I429" s="46"/>
      <c r="J429" s="46"/>
      <c r="K429" s="46"/>
      <c r="L429" s="47"/>
      <c r="M429" s="45"/>
    </row>
  </sheetData>
  <mergeCells count="175">
    <mergeCell ref="F307:F308"/>
    <mergeCell ref="D300:D301"/>
    <mergeCell ref="E300:E301"/>
    <mergeCell ref="F300:F301"/>
    <mergeCell ref="A302:A303"/>
    <mergeCell ref="B302:B303"/>
    <mergeCell ref="C302:C303"/>
    <mergeCell ref="D302:D303"/>
    <mergeCell ref="E302:E303"/>
    <mergeCell ref="F302:F303"/>
    <mergeCell ref="A228:A229"/>
    <mergeCell ref="B228:B229"/>
    <mergeCell ref="C228:C229"/>
    <mergeCell ref="D228:D229"/>
    <mergeCell ref="E228:E229"/>
    <mergeCell ref="F228:F229"/>
    <mergeCell ref="A261:A262"/>
    <mergeCell ref="B261:B262"/>
    <mergeCell ref="C261:C262"/>
    <mergeCell ref="E261:E262"/>
    <mergeCell ref="F261:F262"/>
    <mergeCell ref="F423:F424"/>
    <mergeCell ref="A406:A407"/>
    <mergeCell ref="B406:B407"/>
    <mergeCell ref="C406:C407"/>
    <mergeCell ref="E406:E407"/>
    <mergeCell ref="F406:F407"/>
    <mergeCell ref="A423:A424"/>
    <mergeCell ref="B423:B424"/>
    <mergeCell ref="C423:C424"/>
    <mergeCell ref="D423:D424"/>
    <mergeCell ref="E423:E424"/>
    <mergeCell ref="F404:F405"/>
    <mergeCell ref="A399:F399"/>
    <mergeCell ref="A400:A401"/>
    <mergeCell ref="B400:B401"/>
    <mergeCell ref="C400:C401"/>
    <mergeCell ref="E400:E401"/>
    <mergeCell ref="F400:F401"/>
    <mergeCell ref="A397:A398"/>
    <mergeCell ref="B397:B398"/>
    <mergeCell ref="C397:C398"/>
    <mergeCell ref="D397:D398"/>
    <mergeCell ref="E397:E398"/>
    <mergeCell ref="F397:F398"/>
    <mergeCell ref="A402:A403"/>
    <mergeCell ref="B402:B403"/>
    <mergeCell ref="C402:C403"/>
    <mergeCell ref="E402:E403"/>
    <mergeCell ref="F402:F403"/>
    <mergeCell ref="A404:A405"/>
    <mergeCell ref="B404:B405"/>
    <mergeCell ref="C404:C405"/>
    <mergeCell ref="E404:E405"/>
    <mergeCell ref="A395:A396"/>
    <mergeCell ref="B395:B396"/>
    <mergeCell ref="C395:C396"/>
    <mergeCell ref="D395:D396"/>
    <mergeCell ref="E395:E396"/>
    <mergeCell ref="F395:F396"/>
    <mergeCell ref="F371:F372"/>
    <mergeCell ref="A393:A394"/>
    <mergeCell ref="B393:B394"/>
    <mergeCell ref="C393:C394"/>
    <mergeCell ref="D393:D394"/>
    <mergeCell ref="E393:E394"/>
    <mergeCell ref="F393:F394"/>
    <mergeCell ref="A358:A359"/>
    <mergeCell ref="B358:B359"/>
    <mergeCell ref="C358:C359"/>
    <mergeCell ref="E358:E359"/>
    <mergeCell ref="F358:F359"/>
    <mergeCell ref="A371:A372"/>
    <mergeCell ref="B371:B372"/>
    <mergeCell ref="C371:C372"/>
    <mergeCell ref="D371:D372"/>
    <mergeCell ref="E371:E372"/>
    <mergeCell ref="A356:A357"/>
    <mergeCell ref="B356:B357"/>
    <mergeCell ref="C356:C357"/>
    <mergeCell ref="D356:D357"/>
    <mergeCell ref="E356:E357"/>
    <mergeCell ref="F356:F357"/>
    <mergeCell ref="A353:F353"/>
    <mergeCell ref="A354:A355"/>
    <mergeCell ref="B354:B355"/>
    <mergeCell ref="C354:C355"/>
    <mergeCell ref="D354:D355"/>
    <mergeCell ref="E354:E355"/>
    <mergeCell ref="F354:F355"/>
    <mergeCell ref="A350:A351"/>
    <mergeCell ref="B350:B351"/>
    <mergeCell ref="C350:C351"/>
    <mergeCell ref="D350:D351"/>
    <mergeCell ref="E350:E351"/>
    <mergeCell ref="F350:F351"/>
    <mergeCell ref="A348:A349"/>
    <mergeCell ref="B348:B349"/>
    <mergeCell ref="C348:C349"/>
    <mergeCell ref="D348:D349"/>
    <mergeCell ref="E348:E349"/>
    <mergeCell ref="F348:F349"/>
    <mergeCell ref="A346:A347"/>
    <mergeCell ref="B346:B347"/>
    <mergeCell ref="C346:C347"/>
    <mergeCell ref="D346:D347"/>
    <mergeCell ref="E346:E347"/>
    <mergeCell ref="F346:F347"/>
    <mergeCell ref="A344:A345"/>
    <mergeCell ref="B344:B345"/>
    <mergeCell ref="C344:C345"/>
    <mergeCell ref="D344:D345"/>
    <mergeCell ref="E344:E345"/>
    <mergeCell ref="F344:F345"/>
    <mergeCell ref="A342:A343"/>
    <mergeCell ref="B342:B343"/>
    <mergeCell ref="C342:C343"/>
    <mergeCell ref="D342:D343"/>
    <mergeCell ref="E342:E343"/>
    <mergeCell ref="F342:F343"/>
    <mergeCell ref="A338:F338"/>
    <mergeCell ref="A339:A340"/>
    <mergeCell ref="B339:B340"/>
    <mergeCell ref="C339:C340"/>
    <mergeCell ref="D339:D340"/>
    <mergeCell ref="E339:E340"/>
    <mergeCell ref="F339:F340"/>
    <mergeCell ref="A300:A301"/>
    <mergeCell ref="B300:B301"/>
    <mergeCell ref="C300:C301"/>
    <mergeCell ref="A331:F331"/>
    <mergeCell ref="A296:F296"/>
    <mergeCell ref="A289:A290"/>
    <mergeCell ref="B289:B290"/>
    <mergeCell ref="C289:C290"/>
    <mergeCell ref="E289:E290"/>
    <mergeCell ref="F289:F290"/>
    <mergeCell ref="A291:A292"/>
    <mergeCell ref="B291:B292"/>
    <mergeCell ref="C291:C292"/>
    <mergeCell ref="E291:E292"/>
    <mergeCell ref="F291:F292"/>
    <mergeCell ref="A293:A294"/>
    <mergeCell ref="B293:B294"/>
    <mergeCell ref="C293:C294"/>
    <mergeCell ref="E293:E294"/>
    <mergeCell ref="F293:F294"/>
    <mergeCell ref="A307:A308"/>
    <mergeCell ref="B307:B308"/>
    <mergeCell ref="C307:C308"/>
    <mergeCell ref="E307:E308"/>
    <mergeCell ref="A1:F2"/>
    <mergeCell ref="B4:C4"/>
    <mergeCell ref="A5:F5"/>
    <mergeCell ref="A92:F92"/>
    <mergeCell ref="B93:C93"/>
    <mergeCell ref="B223:C223"/>
    <mergeCell ref="A273:F273"/>
    <mergeCell ref="B274:C274"/>
    <mergeCell ref="A279:A280"/>
    <mergeCell ref="B279:B280"/>
    <mergeCell ref="C279:C280"/>
    <mergeCell ref="E279:E280"/>
    <mergeCell ref="F279:F280"/>
    <mergeCell ref="A132:F132"/>
    <mergeCell ref="B133:C133"/>
    <mergeCell ref="A157:F157"/>
    <mergeCell ref="B158:C158"/>
    <mergeCell ref="A222:F222"/>
    <mergeCell ref="A264:A265"/>
    <mergeCell ref="B264:B265"/>
    <mergeCell ref="C264:C265"/>
    <mergeCell ref="D264:D265"/>
    <mergeCell ref="E264:E265"/>
    <mergeCell ref="F264:F265"/>
  </mergeCells>
  <pageMargins left="0.70866141732283472" right="0.70866141732283472" top="0.52" bottom="0.74803149606299213" header="0.31496062992125984" footer="0.31496062992125984"/>
  <pageSetup paperSize="9" scale="7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view="pageBreakPreview" zoomScale="93" zoomScaleSheetLayoutView="93" workbookViewId="0">
      <selection activeCell="D10" sqref="D10"/>
    </sheetView>
  </sheetViews>
  <sheetFormatPr defaultRowHeight="15" x14ac:dyDescent="0.25"/>
  <cols>
    <col min="1" max="1" width="6.7109375" style="123" customWidth="1"/>
    <col min="2" max="2" width="3.5703125" customWidth="1"/>
    <col min="3" max="3" width="15.42578125" style="124" customWidth="1"/>
    <col min="4" max="4" width="58.42578125" style="125" customWidth="1"/>
    <col min="5" max="5" width="9.140625" style="126"/>
    <col min="6" max="6" width="10.85546875" style="127" customWidth="1"/>
    <col min="7" max="8" width="9.140625" style="127"/>
  </cols>
  <sheetData>
    <row r="1" spans="1:8" ht="45.75" customHeight="1" x14ac:dyDescent="0.25">
      <c r="A1" s="340" t="s">
        <v>1935</v>
      </c>
      <c r="B1" s="340"/>
      <c r="C1" s="340"/>
      <c r="D1" s="340"/>
      <c r="E1" s="340"/>
      <c r="F1" s="340"/>
      <c r="G1" s="340"/>
      <c r="H1" s="340"/>
    </row>
    <row r="2" spans="1:8" ht="26.25" customHeight="1" x14ac:dyDescent="0.25">
      <c r="A2" s="76"/>
      <c r="B2" s="76"/>
      <c r="C2" s="76"/>
      <c r="D2" s="282">
        <f>мед.услуги!D3</f>
        <v>43649</v>
      </c>
      <c r="E2" s="76"/>
      <c r="F2" s="76"/>
      <c r="G2" s="76"/>
      <c r="H2" s="76"/>
    </row>
    <row r="3" spans="1:8" ht="25.5" customHeight="1" x14ac:dyDescent="0.25">
      <c r="A3" s="341" t="s">
        <v>0</v>
      </c>
      <c r="B3" s="342" t="s">
        <v>1</v>
      </c>
      <c r="C3" s="342"/>
      <c r="D3" s="342" t="s">
        <v>2</v>
      </c>
      <c r="E3" s="343" t="s">
        <v>682</v>
      </c>
      <c r="F3" s="343"/>
      <c r="G3" s="344" t="s">
        <v>683</v>
      </c>
      <c r="H3" s="344"/>
    </row>
    <row r="4" spans="1:8" ht="47.25" x14ac:dyDescent="0.25">
      <c r="A4" s="341"/>
      <c r="B4" s="342"/>
      <c r="C4" s="342"/>
      <c r="D4" s="342"/>
      <c r="E4" s="77" t="s">
        <v>684</v>
      </c>
      <c r="F4" s="78" t="s">
        <v>685</v>
      </c>
      <c r="G4" s="78" t="s">
        <v>684</v>
      </c>
      <c r="H4" s="78" t="s">
        <v>685</v>
      </c>
    </row>
    <row r="5" spans="1:8" ht="15" customHeight="1" x14ac:dyDescent="0.25">
      <c r="A5" s="338" t="s">
        <v>686</v>
      </c>
      <c r="B5" s="339"/>
      <c r="C5" s="339"/>
      <c r="D5" s="339"/>
      <c r="E5" s="339"/>
      <c r="F5" s="339"/>
      <c r="G5" s="339"/>
      <c r="H5" s="79"/>
    </row>
    <row r="6" spans="1:8" s="87" customFormat="1" ht="47.25" x14ac:dyDescent="0.25">
      <c r="A6" s="80">
        <v>318</v>
      </c>
      <c r="B6" s="81" t="s">
        <v>77</v>
      </c>
      <c r="C6" s="82" t="s">
        <v>687</v>
      </c>
      <c r="D6" s="83" t="s">
        <v>688</v>
      </c>
      <c r="E6" s="84"/>
      <c r="F6" s="85"/>
      <c r="G6" s="86">
        <v>0.5</v>
      </c>
      <c r="H6" s="86">
        <v>90</v>
      </c>
    </row>
    <row r="7" spans="1:8" s="87" customFormat="1" ht="47.25" x14ac:dyDescent="0.25">
      <c r="A7" s="80">
        <v>336</v>
      </c>
      <c r="B7" s="81" t="s">
        <v>77</v>
      </c>
      <c r="C7" s="82" t="s">
        <v>689</v>
      </c>
      <c r="D7" s="83" t="s">
        <v>690</v>
      </c>
      <c r="E7" s="84">
        <v>0.5</v>
      </c>
      <c r="F7" s="85">
        <v>100</v>
      </c>
      <c r="G7" s="86"/>
      <c r="H7" s="86"/>
    </row>
    <row r="8" spans="1:8" s="87" customFormat="1" ht="84.75" customHeight="1" x14ac:dyDescent="0.25">
      <c r="A8" s="80">
        <v>422</v>
      </c>
      <c r="B8" s="81" t="s">
        <v>5</v>
      </c>
      <c r="C8" s="82" t="s">
        <v>691</v>
      </c>
      <c r="D8" s="83" t="s">
        <v>692</v>
      </c>
      <c r="E8" s="84"/>
      <c r="F8" s="85"/>
      <c r="G8" s="86">
        <v>1.5</v>
      </c>
      <c r="H8" s="86">
        <v>270</v>
      </c>
    </row>
    <row r="9" spans="1:8" s="87" customFormat="1" ht="94.5" x14ac:dyDescent="0.25">
      <c r="A9" s="80">
        <v>423</v>
      </c>
      <c r="B9" s="81" t="s">
        <v>5</v>
      </c>
      <c r="C9" s="82" t="s">
        <v>693</v>
      </c>
      <c r="D9" s="83" t="s">
        <v>694</v>
      </c>
      <c r="E9" s="84">
        <v>1.5</v>
      </c>
      <c r="F9" s="85">
        <v>300</v>
      </c>
      <c r="G9" s="86"/>
      <c r="H9" s="86"/>
    </row>
    <row r="10" spans="1:8" s="87" customFormat="1" ht="94.5" x14ac:dyDescent="0.25">
      <c r="A10" s="80">
        <v>424</v>
      </c>
      <c r="B10" s="81" t="s">
        <v>5</v>
      </c>
      <c r="C10" s="82" t="s">
        <v>695</v>
      </c>
      <c r="D10" s="83" t="s">
        <v>696</v>
      </c>
      <c r="E10" s="84"/>
      <c r="F10" s="85"/>
      <c r="G10" s="86">
        <v>3</v>
      </c>
      <c r="H10" s="86">
        <v>540</v>
      </c>
    </row>
    <row r="11" spans="1:8" s="87" customFormat="1" ht="94.5" x14ac:dyDescent="0.25">
      <c r="A11" s="80">
        <v>425</v>
      </c>
      <c r="B11" s="81" t="s">
        <v>5</v>
      </c>
      <c r="C11" s="82" t="s">
        <v>697</v>
      </c>
      <c r="D11" s="83" t="s">
        <v>698</v>
      </c>
      <c r="E11" s="88">
        <v>3</v>
      </c>
      <c r="F11" s="85">
        <v>600</v>
      </c>
      <c r="G11" s="86"/>
      <c r="H11" s="86"/>
    </row>
    <row r="12" spans="1:8" s="87" customFormat="1" ht="31.5" x14ac:dyDescent="0.25">
      <c r="A12" s="89">
        <v>426</v>
      </c>
      <c r="B12" s="90" t="s">
        <v>5</v>
      </c>
      <c r="C12" s="91" t="s">
        <v>699</v>
      </c>
      <c r="D12" s="83" t="s">
        <v>700</v>
      </c>
      <c r="E12" s="88">
        <v>1</v>
      </c>
      <c r="F12" s="85">
        <v>200</v>
      </c>
      <c r="G12" s="86"/>
      <c r="H12" s="86"/>
    </row>
    <row r="13" spans="1:8" s="87" customFormat="1" ht="31.5" x14ac:dyDescent="0.25">
      <c r="A13" s="89">
        <v>427</v>
      </c>
      <c r="B13" s="90" t="s">
        <v>5</v>
      </c>
      <c r="C13" s="91" t="s">
        <v>701</v>
      </c>
      <c r="D13" s="83" t="s">
        <v>700</v>
      </c>
      <c r="E13" s="84"/>
      <c r="F13" s="85"/>
      <c r="G13" s="86">
        <v>1</v>
      </c>
      <c r="H13" s="86">
        <v>180</v>
      </c>
    </row>
    <row r="14" spans="1:8" s="87" customFormat="1" ht="44.25" customHeight="1" x14ac:dyDescent="0.25">
      <c r="A14" s="92" t="s">
        <v>702</v>
      </c>
      <c r="B14" s="90" t="s">
        <v>42</v>
      </c>
      <c r="C14" s="93">
        <v>38770</v>
      </c>
      <c r="D14" s="83" t="s">
        <v>703</v>
      </c>
      <c r="E14" s="88">
        <v>1</v>
      </c>
      <c r="F14" s="85">
        <v>200</v>
      </c>
      <c r="G14" s="86">
        <v>1</v>
      </c>
      <c r="H14" s="86">
        <v>180</v>
      </c>
    </row>
    <row r="15" spans="1:8" s="87" customFormat="1" ht="47.25" x14ac:dyDescent="0.25">
      <c r="A15" s="89">
        <v>1005</v>
      </c>
      <c r="B15" s="81" t="s">
        <v>5</v>
      </c>
      <c r="C15" s="82" t="s">
        <v>704</v>
      </c>
      <c r="D15" s="83" t="s">
        <v>705</v>
      </c>
      <c r="E15" s="84"/>
      <c r="F15" s="85"/>
      <c r="G15" s="86">
        <v>1</v>
      </c>
      <c r="H15" s="86">
        <v>180</v>
      </c>
    </row>
    <row r="16" spans="1:8" s="87" customFormat="1" ht="51.75" customHeight="1" x14ac:dyDescent="0.25">
      <c r="A16" s="89">
        <v>1006</v>
      </c>
      <c r="B16" s="81" t="s">
        <v>5</v>
      </c>
      <c r="C16" s="82" t="s">
        <v>706</v>
      </c>
      <c r="D16" s="83" t="s">
        <v>707</v>
      </c>
      <c r="E16" s="88">
        <v>1</v>
      </c>
      <c r="F16" s="85">
        <v>200</v>
      </c>
      <c r="G16" s="86"/>
      <c r="H16" s="86"/>
    </row>
    <row r="17" spans="1:8" s="87" customFormat="1" ht="44.25" customHeight="1" x14ac:dyDescent="0.25">
      <c r="A17" s="89">
        <v>431</v>
      </c>
      <c r="B17" s="90" t="s">
        <v>5</v>
      </c>
      <c r="C17" s="91" t="s">
        <v>708</v>
      </c>
      <c r="D17" s="83" t="s">
        <v>709</v>
      </c>
      <c r="E17" s="88">
        <v>5</v>
      </c>
      <c r="F17" s="85">
        <v>1000</v>
      </c>
      <c r="G17" s="86"/>
      <c r="H17" s="86"/>
    </row>
    <row r="18" spans="1:8" s="87" customFormat="1" ht="54" customHeight="1" x14ac:dyDescent="0.25">
      <c r="A18" s="89">
        <v>430</v>
      </c>
      <c r="B18" s="90" t="s">
        <v>5</v>
      </c>
      <c r="C18" s="94" t="s">
        <v>710</v>
      </c>
      <c r="D18" s="83" t="s">
        <v>709</v>
      </c>
      <c r="E18" s="84"/>
      <c r="F18" s="85"/>
      <c r="G18" s="86">
        <v>5</v>
      </c>
      <c r="H18" s="86">
        <v>900</v>
      </c>
    </row>
    <row r="19" spans="1:8" s="87" customFormat="1" ht="31.5" x14ac:dyDescent="0.25">
      <c r="A19" s="92" t="s">
        <v>711</v>
      </c>
      <c r="B19" s="90" t="s">
        <v>77</v>
      </c>
      <c r="C19" s="95" t="s">
        <v>712</v>
      </c>
      <c r="D19" s="96" t="s">
        <v>713</v>
      </c>
      <c r="E19" s="84">
        <v>0.5</v>
      </c>
      <c r="F19" s="85">
        <v>100</v>
      </c>
      <c r="G19" s="86">
        <v>0.5</v>
      </c>
      <c r="H19" s="97">
        <v>90</v>
      </c>
    </row>
    <row r="20" spans="1:8" s="87" customFormat="1" ht="31.5" x14ac:dyDescent="0.25">
      <c r="A20" s="92" t="s">
        <v>714</v>
      </c>
      <c r="B20" s="90" t="s">
        <v>77</v>
      </c>
      <c r="C20" s="95" t="s">
        <v>715</v>
      </c>
      <c r="D20" s="96" t="s">
        <v>716</v>
      </c>
      <c r="E20" s="84">
        <v>0.5</v>
      </c>
      <c r="F20" s="85">
        <v>100</v>
      </c>
      <c r="G20" s="86">
        <v>0.5</v>
      </c>
      <c r="H20" s="97">
        <v>90</v>
      </c>
    </row>
    <row r="21" spans="1:8" s="87" customFormat="1" ht="31.5" x14ac:dyDescent="0.25">
      <c r="A21" s="92" t="s">
        <v>717</v>
      </c>
      <c r="B21" s="90" t="s">
        <v>77</v>
      </c>
      <c r="C21" s="95" t="s">
        <v>718</v>
      </c>
      <c r="D21" s="96" t="s">
        <v>719</v>
      </c>
      <c r="E21" s="84">
        <v>0.5</v>
      </c>
      <c r="F21" s="85">
        <v>100</v>
      </c>
      <c r="G21" s="86">
        <v>0.5</v>
      </c>
      <c r="H21" s="97">
        <v>90</v>
      </c>
    </row>
    <row r="22" spans="1:8" s="87" customFormat="1" ht="18" customHeight="1" x14ac:dyDescent="0.25">
      <c r="A22" s="89"/>
      <c r="B22" s="90"/>
      <c r="C22" s="91"/>
      <c r="D22" s="98" t="s">
        <v>720</v>
      </c>
      <c r="E22" s="84"/>
      <c r="F22" s="85"/>
      <c r="G22" s="86"/>
      <c r="H22" s="86"/>
    </row>
    <row r="23" spans="1:8" s="87" customFormat="1" ht="31.5" x14ac:dyDescent="0.25">
      <c r="A23" s="92" t="s">
        <v>721</v>
      </c>
      <c r="B23" s="90" t="s">
        <v>5</v>
      </c>
      <c r="C23" s="91" t="s">
        <v>722</v>
      </c>
      <c r="D23" s="83" t="s">
        <v>723</v>
      </c>
      <c r="E23" s="84" t="s">
        <v>114</v>
      </c>
      <c r="F23" s="99">
        <v>60</v>
      </c>
      <c r="G23" s="84" t="s">
        <v>114</v>
      </c>
      <c r="H23" s="86">
        <v>60</v>
      </c>
    </row>
    <row r="24" spans="1:8" s="87" customFormat="1" ht="31.5" customHeight="1" x14ac:dyDescent="0.25">
      <c r="A24" s="92" t="s">
        <v>724</v>
      </c>
      <c r="B24" s="90" t="s">
        <v>5</v>
      </c>
      <c r="C24" s="91" t="s">
        <v>725</v>
      </c>
      <c r="D24" s="83" t="s">
        <v>726</v>
      </c>
      <c r="E24" s="84" t="s">
        <v>114</v>
      </c>
      <c r="F24" s="99">
        <v>120</v>
      </c>
      <c r="G24" s="84" t="s">
        <v>114</v>
      </c>
      <c r="H24" s="86">
        <v>120</v>
      </c>
    </row>
    <row r="25" spans="1:8" s="87" customFormat="1" ht="31.5" x14ac:dyDescent="0.25">
      <c r="A25" s="92" t="s">
        <v>727</v>
      </c>
      <c r="B25" s="90" t="s">
        <v>5</v>
      </c>
      <c r="C25" s="91" t="s">
        <v>725</v>
      </c>
      <c r="D25" s="83" t="s">
        <v>728</v>
      </c>
      <c r="E25" s="84" t="s">
        <v>114</v>
      </c>
      <c r="F25" s="99">
        <v>360</v>
      </c>
      <c r="G25" s="84" t="s">
        <v>114</v>
      </c>
      <c r="H25" s="86">
        <v>360</v>
      </c>
    </row>
    <row r="26" spans="1:8" s="87" customFormat="1" ht="31.5" x14ac:dyDescent="0.25">
      <c r="A26" s="92" t="s">
        <v>729</v>
      </c>
      <c r="B26" s="90" t="s">
        <v>77</v>
      </c>
      <c r="C26" s="91" t="s">
        <v>730</v>
      </c>
      <c r="D26" s="83" t="s">
        <v>731</v>
      </c>
      <c r="E26" s="88">
        <v>1</v>
      </c>
      <c r="F26" s="99">
        <v>200</v>
      </c>
      <c r="G26" s="86">
        <v>1</v>
      </c>
      <c r="H26" s="86">
        <v>180</v>
      </c>
    </row>
    <row r="27" spans="1:8" s="87" customFormat="1" ht="31.5" x14ac:dyDescent="0.25">
      <c r="A27" s="92" t="s">
        <v>732</v>
      </c>
      <c r="B27" s="90" t="s">
        <v>77</v>
      </c>
      <c r="C27" s="91" t="s">
        <v>733</v>
      </c>
      <c r="D27" s="83" t="s">
        <v>734</v>
      </c>
      <c r="E27" s="84">
        <v>0.8</v>
      </c>
      <c r="F27" s="99">
        <v>160</v>
      </c>
      <c r="G27" s="86">
        <v>1</v>
      </c>
      <c r="H27" s="86">
        <v>180</v>
      </c>
    </row>
    <row r="28" spans="1:8" s="87" customFormat="1" ht="31.5" x14ac:dyDescent="0.25">
      <c r="A28" s="92" t="s">
        <v>735</v>
      </c>
      <c r="B28" s="90" t="s">
        <v>77</v>
      </c>
      <c r="C28" s="91" t="s">
        <v>736</v>
      </c>
      <c r="D28" s="83" t="s">
        <v>737</v>
      </c>
      <c r="E28" s="88">
        <v>1</v>
      </c>
      <c r="F28" s="99">
        <v>200</v>
      </c>
      <c r="G28" s="86">
        <v>0.8</v>
      </c>
      <c r="H28" s="86">
        <v>144</v>
      </c>
    </row>
    <row r="29" spans="1:8" s="87" customFormat="1" ht="31.5" x14ac:dyDescent="0.25">
      <c r="A29" s="92" t="s">
        <v>738</v>
      </c>
      <c r="B29" s="90" t="s">
        <v>77</v>
      </c>
      <c r="C29" s="95" t="s">
        <v>739</v>
      </c>
      <c r="D29" s="96" t="s">
        <v>740</v>
      </c>
      <c r="E29" s="84">
        <v>0.5</v>
      </c>
      <c r="F29" s="99">
        <v>100</v>
      </c>
      <c r="G29" s="86">
        <v>0.5</v>
      </c>
      <c r="H29" s="86">
        <v>90</v>
      </c>
    </row>
    <row r="30" spans="1:8" s="87" customFormat="1" ht="36.75" customHeight="1" x14ac:dyDescent="0.25">
      <c r="A30" s="89">
        <v>1039</v>
      </c>
      <c r="B30" s="90" t="s">
        <v>77</v>
      </c>
      <c r="C30" s="95" t="s">
        <v>741</v>
      </c>
      <c r="D30" s="96" t="s">
        <v>742</v>
      </c>
      <c r="E30" s="84">
        <v>0.75</v>
      </c>
      <c r="F30" s="99">
        <v>150</v>
      </c>
      <c r="G30" s="86"/>
      <c r="H30" s="86"/>
    </row>
    <row r="31" spans="1:8" s="87" customFormat="1" ht="31.5" x14ac:dyDescent="0.25">
      <c r="A31" s="92" t="s">
        <v>743</v>
      </c>
      <c r="B31" s="90" t="s">
        <v>77</v>
      </c>
      <c r="C31" s="91" t="s">
        <v>744</v>
      </c>
      <c r="D31" s="83" t="s">
        <v>745</v>
      </c>
      <c r="E31" s="84">
        <v>0.5</v>
      </c>
      <c r="F31" s="99">
        <v>100</v>
      </c>
      <c r="G31" s="86">
        <v>0.5</v>
      </c>
      <c r="H31" s="86">
        <v>90</v>
      </c>
    </row>
    <row r="32" spans="1:8" s="87" customFormat="1" ht="31.5" x14ac:dyDescent="0.25">
      <c r="A32" s="92" t="s">
        <v>746</v>
      </c>
      <c r="B32" s="90" t="s">
        <v>77</v>
      </c>
      <c r="C32" s="91" t="s">
        <v>747</v>
      </c>
      <c r="D32" s="83" t="s">
        <v>748</v>
      </c>
      <c r="E32" s="84">
        <v>0.5</v>
      </c>
      <c r="F32" s="99">
        <v>100</v>
      </c>
      <c r="G32" s="86">
        <v>0.5</v>
      </c>
      <c r="H32" s="86">
        <v>90</v>
      </c>
    </row>
    <row r="33" spans="1:8" s="87" customFormat="1" ht="31.5" x14ac:dyDescent="0.25">
      <c r="A33" s="92" t="s">
        <v>749</v>
      </c>
      <c r="B33" s="90" t="s">
        <v>77</v>
      </c>
      <c r="C33" s="91" t="s">
        <v>750</v>
      </c>
      <c r="D33" s="83" t="s">
        <v>751</v>
      </c>
      <c r="E33" s="88">
        <v>1</v>
      </c>
      <c r="F33" s="99">
        <v>200</v>
      </c>
      <c r="G33" s="86">
        <v>1</v>
      </c>
      <c r="H33" s="86">
        <v>180</v>
      </c>
    </row>
    <row r="34" spans="1:8" s="87" customFormat="1" ht="31.5" x14ac:dyDescent="0.25">
      <c r="A34" s="92" t="s">
        <v>752</v>
      </c>
      <c r="B34" s="90" t="s">
        <v>77</v>
      </c>
      <c r="C34" s="91" t="s">
        <v>753</v>
      </c>
      <c r="D34" s="83" t="s">
        <v>754</v>
      </c>
      <c r="E34" s="88">
        <v>1</v>
      </c>
      <c r="F34" s="99">
        <v>200</v>
      </c>
      <c r="G34" s="86">
        <v>1</v>
      </c>
      <c r="H34" s="86">
        <v>180</v>
      </c>
    </row>
    <row r="35" spans="1:8" s="87" customFormat="1" ht="31.5" x14ac:dyDescent="0.25">
      <c r="A35" s="92" t="s">
        <v>755</v>
      </c>
      <c r="B35" s="90" t="s">
        <v>77</v>
      </c>
      <c r="C35" s="95" t="s">
        <v>756</v>
      </c>
      <c r="D35" s="96" t="s">
        <v>757</v>
      </c>
      <c r="E35" s="88">
        <v>0.5</v>
      </c>
      <c r="F35" s="99">
        <v>100</v>
      </c>
      <c r="G35" s="86">
        <v>0.5</v>
      </c>
      <c r="H35" s="86">
        <v>90</v>
      </c>
    </row>
    <row r="36" spans="1:8" s="87" customFormat="1" ht="31.5" customHeight="1" x14ac:dyDescent="0.25">
      <c r="A36" s="92" t="s">
        <v>758</v>
      </c>
      <c r="B36" s="90" t="s">
        <v>77</v>
      </c>
      <c r="C36" s="91" t="s">
        <v>715</v>
      </c>
      <c r="D36" s="83" t="s">
        <v>759</v>
      </c>
      <c r="E36" s="88">
        <v>0.5</v>
      </c>
      <c r="F36" s="99">
        <v>100</v>
      </c>
      <c r="G36" s="86">
        <v>0.5</v>
      </c>
      <c r="H36" s="86">
        <v>90</v>
      </c>
    </row>
    <row r="37" spans="1:8" s="87" customFormat="1" ht="31.5" x14ac:dyDescent="0.25">
      <c r="A37" s="92" t="s">
        <v>760</v>
      </c>
      <c r="B37" s="90" t="s">
        <v>77</v>
      </c>
      <c r="C37" s="91" t="s">
        <v>761</v>
      </c>
      <c r="D37" s="83" t="s">
        <v>762</v>
      </c>
      <c r="E37" s="88">
        <v>0.5</v>
      </c>
      <c r="F37" s="99">
        <v>100</v>
      </c>
      <c r="G37" s="86">
        <v>0.5</v>
      </c>
      <c r="H37" s="86">
        <v>90</v>
      </c>
    </row>
    <row r="38" spans="1:8" s="87" customFormat="1" ht="31.5" x14ac:dyDescent="0.25">
      <c r="A38" s="92" t="s">
        <v>763</v>
      </c>
      <c r="B38" s="90" t="s">
        <v>77</v>
      </c>
      <c r="C38" s="91" t="s">
        <v>764</v>
      </c>
      <c r="D38" s="83" t="s">
        <v>765</v>
      </c>
      <c r="E38" s="88">
        <v>1</v>
      </c>
      <c r="F38" s="99">
        <v>200</v>
      </c>
      <c r="G38" s="86">
        <v>1</v>
      </c>
      <c r="H38" s="86">
        <v>180</v>
      </c>
    </row>
    <row r="39" spans="1:8" s="87" customFormat="1" ht="41.25" customHeight="1" x14ac:dyDescent="0.25">
      <c r="A39" s="89">
        <v>465</v>
      </c>
      <c r="B39" s="90" t="s">
        <v>77</v>
      </c>
      <c r="C39" s="95" t="s">
        <v>766</v>
      </c>
      <c r="D39" s="96" t="s">
        <v>767</v>
      </c>
      <c r="E39" s="84">
        <v>0.25</v>
      </c>
      <c r="F39" s="85">
        <v>50</v>
      </c>
      <c r="G39" s="86"/>
      <c r="H39" s="86"/>
    </row>
    <row r="40" spans="1:8" s="87" customFormat="1" ht="31.5" x14ac:dyDescent="0.25">
      <c r="A40" s="92" t="s">
        <v>768</v>
      </c>
      <c r="B40" s="90" t="s">
        <v>77</v>
      </c>
      <c r="C40" s="95" t="s">
        <v>769</v>
      </c>
      <c r="D40" s="96" t="s">
        <v>770</v>
      </c>
      <c r="E40" s="88">
        <v>0.5</v>
      </c>
      <c r="F40" s="85">
        <v>100</v>
      </c>
      <c r="G40" s="86">
        <v>0.5</v>
      </c>
      <c r="H40" s="86">
        <v>90</v>
      </c>
    </row>
    <row r="41" spans="1:8" s="87" customFormat="1" ht="32.25" customHeight="1" x14ac:dyDescent="0.25">
      <c r="A41" s="89">
        <v>471</v>
      </c>
      <c r="B41" s="90" t="s">
        <v>77</v>
      </c>
      <c r="C41" s="95" t="s">
        <v>771</v>
      </c>
      <c r="D41" s="96" t="s">
        <v>772</v>
      </c>
      <c r="E41" s="84"/>
      <c r="F41" s="85"/>
      <c r="G41" s="86">
        <v>3</v>
      </c>
      <c r="H41" s="86">
        <v>540</v>
      </c>
    </row>
    <row r="42" spans="1:8" s="87" customFormat="1" ht="31.5" x14ac:dyDescent="0.25">
      <c r="A42" s="92" t="s">
        <v>773</v>
      </c>
      <c r="B42" s="90" t="s">
        <v>77</v>
      </c>
      <c r="C42" s="94" t="s">
        <v>774</v>
      </c>
      <c r="D42" s="83" t="s">
        <v>775</v>
      </c>
      <c r="E42" s="84">
        <v>0.25</v>
      </c>
      <c r="F42" s="85">
        <v>50</v>
      </c>
      <c r="G42" s="86">
        <v>0.25</v>
      </c>
      <c r="H42" s="86">
        <v>45</v>
      </c>
    </row>
    <row r="43" spans="1:8" s="87" customFormat="1" ht="31.5" x14ac:dyDescent="0.25">
      <c r="A43" s="92" t="s">
        <v>776</v>
      </c>
      <c r="B43" s="90" t="s">
        <v>77</v>
      </c>
      <c r="C43" s="95" t="s">
        <v>777</v>
      </c>
      <c r="D43" s="96" t="s">
        <v>778</v>
      </c>
      <c r="E43" s="88">
        <v>2</v>
      </c>
      <c r="F43" s="85">
        <v>400</v>
      </c>
      <c r="G43" s="86">
        <v>2</v>
      </c>
      <c r="H43" s="86">
        <v>360</v>
      </c>
    </row>
    <row r="44" spans="1:8" s="87" customFormat="1" ht="31.5" x14ac:dyDescent="0.25">
      <c r="A44" s="92" t="s">
        <v>779</v>
      </c>
      <c r="B44" s="90" t="s">
        <v>77</v>
      </c>
      <c r="C44" s="91" t="s">
        <v>780</v>
      </c>
      <c r="D44" s="83" t="s">
        <v>781</v>
      </c>
      <c r="E44" s="88">
        <v>0.5</v>
      </c>
      <c r="F44" s="85">
        <v>100</v>
      </c>
      <c r="G44" s="86">
        <v>0.5</v>
      </c>
      <c r="H44" s="86">
        <v>90</v>
      </c>
    </row>
    <row r="45" spans="1:8" s="87" customFormat="1" ht="31.5" x14ac:dyDescent="0.25">
      <c r="A45" s="92" t="s">
        <v>782</v>
      </c>
      <c r="B45" s="90" t="s">
        <v>77</v>
      </c>
      <c r="C45" s="91" t="s">
        <v>783</v>
      </c>
      <c r="D45" s="83" t="s">
        <v>784</v>
      </c>
      <c r="E45" s="88">
        <v>0.5</v>
      </c>
      <c r="F45" s="85">
        <v>100</v>
      </c>
      <c r="G45" s="86">
        <v>0.5</v>
      </c>
      <c r="H45" s="86">
        <v>90</v>
      </c>
    </row>
    <row r="46" spans="1:8" s="87" customFormat="1" ht="31.5" x14ac:dyDescent="0.25">
      <c r="A46" s="92" t="s">
        <v>785</v>
      </c>
      <c r="B46" s="90" t="s">
        <v>77</v>
      </c>
      <c r="C46" s="91" t="s">
        <v>786</v>
      </c>
      <c r="D46" s="83" t="s">
        <v>787</v>
      </c>
      <c r="E46" s="88">
        <v>0.5</v>
      </c>
      <c r="F46" s="85">
        <v>100</v>
      </c>
      <c r="G46" s="86">
        <v>0.5</v>
      </c>
      <c r="H46" s="86">
        <v>90</v>
      </c>
    </row>
    <row r="47" spans="1:8" s="87" customFormat="1" ht="31.5" x14ac:dyDescent="0.25">
      <c r="A47" s="92" t="s">
        <v>788</v>
      </c>
      <c r="B47" s="90" t="s">
        <v>77</v>
      </c>
      <c r="C47" s="91" t="s">
        <v>789</v>
      </c>
      <c r="D47" s="83" t="s">
        <v>790</v>
      </c>
      <c r="E47" s="88">
        <v>0.5</v>
      </c>
      <c r="F47" s="85">
        <v>100</v>
      </c>
      <c r="G47" s="86">
        <v>0.5</v>
      </c>
      <c r="H47" s="86">
        <v>90</v>
      </c>
    </row>
    <row r="48" spans="1:8" s="87" customFormat="1" ht="31.5" x14ac:dyDescent="0.25">
      <c r="A48" s="92" t="s">
        <v>791</v>
      </c>
      <c r="B48" s="100" t="s">
        <v>77</v>
      </c>
      <c r="C48" s="101" t="s">
        <v>792</v>
      </c>
      <c r="D48" s="102" t="s">
        <v>793</v>
      </c>
      <c r="E48" s="103">
        <v>1</v>
      </c>
      <c r="F48" s="99">
        <v>200</v>
      </c>
      <c r="G48" s="97">
        <v>1</v>
      </c>
      <c r="H48" s="86">
        <v>180</v>
      </c>
    </row>
    <row r="49" spans="1:8" s="87" customFormat="1" ht="57" customHeight="1" x14ac:dyDescent="0.25">
      <c r="A49" s="92" t="s">
        <v>794</v>
      </c>
      <c r="B49" s="90" t="s">
        <v>77</v>
      </c>
      <c r="C49" s="95" t="s">
        <v>795</v>
      </c>
      <c r="D49" s="96" t="s">
        <v>796</v>
      </c>
      <c r="E49" s="88">
        <v>1.5</v>
      </c>
      <c r="F49" s="85">
        <v>300</v>
      </c>
      <c r="G49" s="86">
        <v>1.5</v>
      </c>
      <c r="H49" s="86">
        <v>270</v>
      </c>
    </row>
    <row r="50" spans="1:8" s="87" customFormat="1" ht="31.5" x14ac:dyDescent="0.25">
      <c r="A50" s="92" t="s">
        <v>797</v>
      </c>
      <c r="B50" s="90" t="s">
        <v>77</v>
      </c>
      <c r="C50" s="91" t="s">
        <v>798</v>
      </c>
      <c r="D50" s="83" t="s">
        <v>799</v>
      </c>
      <c r="E50" s="88">
        <v>0.5</v>
      </c>
      <c r="F50" s="85">
        <v>100</v>
      </c>
      <c r="G50" s="86">
        <v>0.5</v>
      </c>
      <c r="H50" s="86">
        <v>90</v>
      </c>
    </row>
    <row r="51" spans="1:8" s="87" customFormat="1" ht="31.5" x14ac:dyDescent="0.25">
      <c r="A51" s="92" t="s">
        <v>800</v>
      </c>
      <c r="B51" s="90" t="s">
        <v>77</v>
      </c>
      <c r="C51" s="91" t="s">
        <v>801</v>
      </c>
      <c r="D51" s="83" t="s">
        <v>802</v>
      </c>
      <c r="E51" s="84">
        <v>0.75</v>
      </c>
      <c r="F51" s="85">
        <v>150</v>
      </c>
      <c r="G51" s="86">
        <v>0.75</v>
      </c>
      <c r="H51" s="86">
        <v>135</v>
      </c>
    </row>
    <row r="52" spans="1:8" s="87" customFormat="1" ht="31.5" x14ac:dyDescent="0.25">
      <c r="A52" s="92" t="s">
        <v>803</v>
      </c>
      <c r="B52" s="90" t="s">
        <v>77</v>
      </c>
      <c r="C52" s="91" t="s">
        <v>804</v>
      </c>
      <c r="D52" s="83" t="s">
        <v>805</v>
      </c>
      <c r="E52" s="88">
        <v>0.5</v>
      </c>
      <c r="F52" s="85">
        <v>100</v>
      </c>
      <c r="G52" s="86">
        <v>0.5</v>
      </c>
      <c r="H52" s="86">
        <v>90</v>
      </c>
    </row>
    <row r="53" spans="1:8" s="87" customFormat="1" ht="21" customHeight="1" x14ac:dyDescent="0.25">
      <c r="A53" s="89"/>
      <c r="B53" s="90"/>
      <c r="C53" s="91"/>
      <c r="D53" s="104" t="s">
        <v>806</v>
      </c>
      <c r="E53" s="84"/>
      <c r="F53" s="85"/>
      <c r="G53" s="86"/>
      <c r="H53" s="86"/>
    </row>
    <row r="54" spans="1:8" s="87" customFormat="1" ht="33" customHeight="1" x14ac:dyDescent="0.25">
      <c r="A54" s="89"/>
      <c r="B54" s="90"/>
      <c r="C54" s="91"/>
      <c r="D54" s="83" t="s">
        <v>807</v>
      </c>
      <c r="E54" s="84"/>
      <c r="F54" s="85"/>
      <c r="G54" s="86"/>
      <c r="H54" s="86"/>
    </row>
    <row r="55" spans="1:8" s="87" customFormat="1" ht="54.75" customHeight="1" x14ac:dyDescent="0.25">
      <c r="A55" s="92" t="s">
        <v>808</v>
      </c>
      <c r="B55" s="90" t="s">
        <v>77</v>
      </c>
      <c r="C55" s="91" t="s">
        <v>809</v>
      </c>
      <c r="D55" s="83" t="s">
        <v>810</v>
      </c>
      <c r="E55" s="88">
        <v>0.5</v>
      </c>
      <c r="F55" s="85">
        <v>100</v>
      </c>
      <c r="G55" s="86">
        <v>0.5</v>
      </c>
      <c r="H55" s="86">
        <v>90</v>
      </c>
    </row>
    <row r="56" spans="1:8" s="87" customFormat="1" ht="49.5" customHeight="1" x14ac:dyDescent="0.25">
      <c r="A56" s="92" t="s">
        <v>811</v>
      </c>
      <c r="B56" s="90" t="s">
        <v>77</v>
      </c>
      <c r="C56" s="95" t="s">
        <v>812</v>
      </c>
      <c r="D56" s="96" t="s">
        <v>813</v>
      </c>
      <c r="E56" s="88">
        <v>1.5</v>
      </c>
      <c r="F56" s="85">
        <v>300</v>
      </c>
      <c r="G56" s="86">
        <v>1.5</v>
      </c>
      <c r="H56" s="86">
        <v>270</v>
      </c>
    </row>
    <row r="57" spans="1:8" s="87" customFormat="1" ht="52.5" customHeight="1" x14ac:dyDescent="0.25">
      <c r="A57" s="92" t="s">
        <v>814</v>
      </c>
      <c r="B57" s="90" t="s">
        <v>77</v>
      </c>
      <c r="C57" s="95" t="s">
        <v>815</v>
      </c>
      <c r="D57" s="96" t="s">
        <v>816</v>
      </c>
      <c r="E57" s="88">
        <v>2</v>
      </c>
      <c r="F57" s="85">
        <v>400</v>
      </c>
      <c r="G57" s="86">
        <v>2</v>
      </c>
      <c r="H57" s="86">
        <v>360</v>
      </c>
    </row>
    <row r="58" spans="1:8" s="87" customFormat="1" ht="31.5" x14ac:dyDescent="0.25">
      <c r="A58" s="92" t="s">
        <v>817</v>
      </c>
      <c r="B58" s="90" t="s">
        <v>77</v>
      </c>
      <c r="C58" s="91" t="s">
        <v>818</v>
      </c>
      <c r="D58" s="83" t="s">
        <v>819</v>
      </c>
      <c r="E58" s="84">
        <v>0.25</v>
      </c>
      <c r="F58" s="85">
        <v>50</v>
      </c>
      <c r="G58" s="86">
        <v>0.25</v>
      </c>
      <c r="H58" s="86">
        <v>45</v>
      </c>
    </row>
    <row r="59" spans="1:8" s="87" customFormat="1" ht="51.75" customHeight="1" x14ac:dyDescent="0.25">
      <c r="A59" s="92" t="s">
        <v>820</v>
      </c>
      <c r="B59" s="100" t="s">
        <v>77</v>
      </c>
      <c r="C59" s="105" t="s">
        <v>821</v>
      </c>
      <c r="D59" s="106" t="s">
        <v>822</v>
      </c>
      <c r="E59" s="103">
        <v>1</v>
      </c>
      <c r="F59" s="99">
        <v>200</v>
      </c>
      <c r="G59" s="97">
        <v>1.25</v>
      </c>
      <c r="H59" s="86">
        <v>225</v>
      </c>
    </row>
    <row r="60" spans="1:8" s="87" customFormat="1" ht="42" customHeight="1" x14ac:dyDescent="0.25">
      <c r="A60" s="92" t="s">
        <v>823</v>
      </c>
      <c r="B60" s="90" t="s">
        <v>77</v>
      </c>
      <c r="C60" s="91" t="s">
        <v>824</v>
      </c>
      <c r="D60" s="83" t="s">
        <v>825</v>
      </c>
      <c r="E60" s="88">
        <v>1.5</v>
      </c>
      <c r="F60" s="85">
        <v>300</v>
      </c>
      <c r="G60" s="86">
        <v>1.75</v>
      </c>
      <c r="H60" s="86">
        <v>315</v>
      </c>
    </row>
    <row r="61" spans="1:8" s="87" customFormat="1" ht="48" customHeight="1" x14ac:dyDescent="0.25">
      <c r="A61" s="92" t="s">
        <v>826</v>
      </c>
      <c r="B61" s="90" t="s">
        <v>77</v>
      </c>
      <c r="C61" s="91" t="s">
        <v>827</v>
      </c>
      <c r="D61" s="83" t="s">
        <v>828</v>
      </c>
      <c r="E61" s="88">
        <v>2</v>
      </c>
      <c r="F61" s="85">
        <v>400</v>
      </c>
      <c r="G61" s="86">
        <v>2.25</v>
      </c>
      <c r="H61" s="86">
        <v>405</v>
      </c>
    </row>
    <row r="62" spans="1:8" s="87" customFormat="1" ht="63.75" customHeight="1" x14ac:dyDescent="0.25">
      <c r="A62" s="92" t="s">
        <v>829</v>
      </c>
      <c r="B62" s="90" t="s">
        <v>77</v>
      </c>
      <c r="C62" s="91" t="s">
        <v>830</v>
      </c>
      <c r="D62" s="83" t="s">
        <v>831</v>
      </c>
      <c r="E62" s="88">
        <v>2</v>
      </c>
      <c r="F62" s="85">
        <v>400</v>
      </c>
      <c r="G62" s="86">
        <v>2.25</v>
      </c>
      <c r="H62" s="86">
        <v>405</v>
      </c>
    </row>
    <row r="63" spans="1:8" s="87" customFormat="1" ht="61.5" customHeight="1" x14ac:dyDescent="0.25">
      <c r="A63" s="92" t="s">
        <v>832</v>
      </c>
      <c r="B63" s="90" t="s">
        <v>77</v>
      </c>
      <c r="C63" s="91" t="s">
        <v>833</v>
      </c>
      <c r="D63" s="83" t="s">
        <v>834</v>
      </c>
      <c r="E63" s="88">
        <v>2.5</v>
      </c>
      <c r="F63" s="85">
        <v>500</v>
      </c>
      <c r="G63" s="86">
        <v>2.75</v>
      </c>
      <c r="H63" s="86">
        <v>495</v>
      </c>
    </row>
    <row r="64" spans="1:8" s="87" customFormat="1" ht="48" customHeight="1" x14ac:dyDescent="0.25">
      <c r="A64" s="92" t="s">
        <v>835</v>
      </c>
      <c r="B64" s="90" t="s">
        <v>77</v>
      </c>
      <c r="C64" s="91" t="s">
        <v>836</v>
      </c>
      <c r="D64" s="83" t="s">
        <v>837</v>
      </c>
      <c r="E64" s="88">
        <v>3.5</v>
      </c>
      <c r="F64" s="85">
        <v>700</v>
      </c>
      <c r="G64" s="86">
        <v>4</v>
      </c>
      <c r="H64" s="86">
        <v>720</v>
      </c>
    </row>
    <row r="65" spans="1:8" s="87" customFormat="1" ht="31.5" x14ac:dyDescent="0.25">
      <c r="A65" s="92" t="s">
        <v>838</v>
      </c>
      <c r="B65" s="90" t="s">
        <v>77</v>
      </c>
      <c r="C65" s="91" t="s">
        <v>839</v>
      </c>
      <c r="D65" s="83" t="s">
        <v>840</v>
      </c>
      <c r="E65" s="88">
        <v>0.5</v>
      </c>
      <c r="F65" s="85">
        <v>100</v>
      </c>
      <c r="G65" s="86">
        <v>0.5</v>
      </c>
      <c r="H65" s="86">
        <v>90</v>
      </c>
    </row>
    <row r="66" spans="1:8" s="87" customFormat="1" ht="31.5" x14ac:dyDescent="0.25">
      <c r="A66" s="92" t="s">
        <v>841</v>
      </c>
      <c r="B66" s="90" t="s">
        <v>77</v>
      </c>
      <c r="C66" s="91" t="s">
        <v>842</v>
      </c>
      <c r="D66" s="83" t="s">
        <v>843</v>
      </c>
      <c r="E66" s="88">
        <v>1</v>
      </c>
      <c r="F66" s="85">
        <v>200</v>
      </c>
      <c r="G66" s="86">
        <v>1.25</v>
      </c>
      <c r="H66" s="86">
        <v>225</v>
      </c>
    </row>
    <row r="67" spans="1:8" s="87" customFormat="1" ht="31.5" x14ac:dyDescent="0.25">
      <c r="A67" s="89"/>
      <c r="B67" s="90"/>
      <c r="C67" s="91"/>
      <c r="D67" s="104" t="s">
        <v>844</v>
      </c>
      <c r="E67" s="84"/>
      <c r="F67" s="86"/>
      <c r="G67" s="86"/>
      <c r="H67" s="86"/>
    </row>
    <row r="68" spans="1:8" s="87" customFormat="1" ht="51.75" customHeight="1" x14ac:dyDescent="0.25">
      <c r="A68" s="92" t="s">
        <v>845</v>
      </c>
      <c r="B68" s="90" t="s">
        <v>77</v>
      </c>
      <c r="C68" s="91" t="s">
        <v>846</v>
      </c>
      <c r="D68" s="83" t="s">
        <v>847</v>
      </c>
      <c r="E68" s="88">
        <v>3</v>
      </c>
      <c r="F68" s="86">
        <v>600</v>
      </c>
      <c r="G68" s="86">
        <v>3.5</v>
      </c>
      <c r="H68" s="97">
        <v>630</v>
      </c>
    </row>
    <row r="69" spans="1:8" s="87" customFormat="1" ht="36" customHeight="1" x14ac:dyDescent="0.25">
      <c r="A69" s="92" t="s">
        <v>848</v>
      </c>
      <c r="B69" s="90" t="s">
        <v>77</v>
      </c>
      <c r="C69" s="91" t="s">
        <v>849</v>
      </c>
      <c r="D69" s="83" t="s">
        <v>850</v>
      </c>
      <c r="E69" s="88">
        <v>4</v>
      </c>
      <c r="F69" s="86">
        <v>800</v>
      </c>
      <c r="G69" s="86">
        <v>4.5</v>
      </c>
      <c r="H69" s="97">
        <v>810</v>
      </c>
    </row>
    <row r="70" spans="1:8" s="87" customFormat="1" ht="37.5" customHeight="1" x14ac:dyDescent="0.25">
      <c r="A70" s="92" t="s">
        <v>851</v>
      </c>
      <c r="B70" s="90" t="s">
        <v>77</v>
      </c>
      <c r="C70" s="91" t="s">
        <v>852</v>
      </c>
      <c r="D70" s="83" t="s">
        <v>853</v>
      </c>
      <c r="E70" s="88">
        <v>4</v>
      </c>
      <c r="F70" s="86">
        <v>800</v>
      </c>
      <c r="G70" s="86">
        <v>4.5</v>
      </c>
      <c r="H70" s="97">
        <v>810</v>
      </c>
    </row>
    <row r="71" spans="1:8" s="87" customFormat="1" ht="42" customHeight="1" x14ac:dyDescent="0.25">
      <c r="A71" s="92" t="s">
        <v>854</v>
      </c>
      <c r="B71" s="90" t="s">
        <v>77</v>
      </c>
      <c r="C71" s="91" t="s">
        <v>855</v>
      </c>
      <c r="D71" s="83" t="s">
        <v>856</v>
      </c>
      <c r="E71" s="88">
        <v>5</v>
      </c>
      <c r="F71" s="86">
        <v>1000</v>
      </c>
      <c r="G71" s="86">
        <v>5.5</v>
      </c>
      <c r="H71" s="97">
        <v>990</v>
      </c>
    </row>
    <row r="72" spans="1:8" s="87" customFormat="1" ht="48" customHeight="1" x14ac:dyDescent="0.25">
      <c r="A72" s="92" t="s">
        <v>857</v>
      </c>
      <c r="B72" s="90" t="s">
        <v>77</v>
      </c>
      <c r="C72" s="91" t="s">
        <v>858</v>
      </c>
      <c r="D72" s="83" t="s">
        <v>859</v>
      </c>
      <c r="E72" s="88">
        <v>5.5</v>
      </c>
      <c r="F72" s="86">
        <v>1100</v>
      </c>
      <c r="G72" s="86">
        <v>6</v>
      </c>
      <c r="H72" s="97">
        <v>1080</v>
      </c>
    </row>
    <row r="73" spans="1:8" s="87" customFormat="1" ht="31.5" x14ac:dyDescent="0.25">
      <c r="A73" s="92" t="s">
        <v>860</v>
      </c>
      <c r="B73" s="90" t="s">
        <v>77</v>
      </c>
      <c r="C73" s="91" t="s">
        <v>861</v>
      </c>
      <c r="D73" s="83" t="s">
        <v>862</v>
      </c>
      <c r="E73" s="88">
        <v>6.5</v>
      </c>
      <c r="F73" s="86">
        <v>1300</v>
      </c>
      <c r="G73" s="86">
        <v>7</v>
      </c>
      <c r="H73" s="97">
        <v>1260</v>
      </c>
    </row>
    <row r="74" spans="1:8" s="87" customFormat="1" ht="45" customHeight="1" x14ac:dyDescent="0.25">
      <c r="A74" s="92">
        <v>924</v>
      </c>
      <c r="B74" s="90" t="s">
        <v>5</v>
      </c>
      <c r="C74" s="95" t="s">
        <v>863</v>
      </c>
      <c r="D74" s="96" t="s">
        <v>864</v>
      </c>
      <c r="E74" s="84"/>
      <c r="F74" s="86"/>
      <c r="G74" s="86">
        <v>1.5</v>
      </c>
      <c r="H74" s="97">
        <v>270</v>
      </c>
    </row>
    <row r="75" spans="1:8" s="87" customFormat="1" ht="39" customHeight="1" x14ac:dyDescent="0.25">
      <c r="A75" s="92">
        <v>922</v>
      </c>
      <c r="B75" s="90" t="s">
        <v>5</v>
      </c>
      <c r="C75" s="95" t="s">
        <v>865</v>
      </c>
      <c r="D75" s="96" t="s">
        <v>866</v>
      </c>
      <c r="E75" s="88">
        <v>1</v>
      </c>
      <c r="F75" s="86">
        <v>200</v>
      </c>
      <c r="G75" s="86"/>
      <c r="H75" s="97"/>
    </row>
    <row r="76" spans="1:8" s="87" customFormat="1" ht="93" customHeight="1" x14ac:dyDescent="0.25">
      <c r="A76" s="92" t="s">
        <v>867</v>
      </c>
      <c r="B76" s="90" t="s">
        <v>77</v>
      </c>
      <c r="C76" s="95" t="s">
        <v>868</v>
      </c>
      <c r="D76" s="83" t="s">
        <v>869</v>
      </c>
      <c r="E76" s="88">
        <v>3</v>
      </c>
      <c r="F76" s="86">
        <v>600</v>
      </c>
      <c r="G76" s="86">
        <v>3.5</v>
      </c>
      <c r="H76" s="97">
        <v>630</v>
      </c>
    </row>
    <row r="77" spans="1:8" s="87" customFormat="1" ht="31.5" x14ac:dyDescent="0.25">
      <c r="A77" s="92" t="s">
        <v>870</v>
      </c>
      <c r="B77" s="90" t="s">
        <v>77</v>
      </c>
      <c r="C77" s="95" t="s">
        <v>871</v>
      </c>
      <c r="D77" s="83" t="s">
        <v>872</v>
      </c>
      <c r="E77" s="88">
        <v>5.5</v>
      </c>
      <c r="F77" s="86">
        <v>1100</v>
      </c>
      <c r="G77" s="86">
        <v>6</v>
      </c>
      <c r="H77" s="97">
        <v>1080</v>
      </c>
    </row>
    <row r="78" spans="1:8" s="87" customFormat="1" ht="70.5" customHeight="1" x14ac:dyDescent="0.25">
      <c r="A78" s="92" t="s">
        <v>873</v>
      </c>
      <c r="B78" s="90" t="s">
        <v>77</v>
      </c>
      <c r="C78" s="95" t="s">
        <v>874</v>
      </c>
      <c r="D78" s="96" t="s">
        <v>875</v>
      </c>
      <c r="E78" s="88">
        <v>7</v>
      </c>
      <c r="F78" s="86">
        <v>1400</v>
      </c>
      <c r="G78" s="86">
        <v>7.5</v>
      </c>
      <c r="H78" s="97">
        <v>1350</v>
      </c>
    </row>
    <row r="79" spans="1:8" s="87" customFormat="1" ht="72" customHeight="1" x14ac:dyDescent="0.25">
      <c r="A79" s="92" t="s">
        <v>876</v>
      </c>
      <c r="B79" s="90" t="s">
        <v>77</v>
      </c>
      <c r="C79" s="95" t="s">
        <v>877</v>
      </c>
      <c r="D79" s="96" t="s">
        <v>878</v>
      </c>
      <c r="E79" s="88">
        <v>15</v>
      </c>
      <c r="F79" s="86">
        <v>3000</v>
      </c>
      <c r="G79" s="86">
        <v>16</v>
      </c>
      <c r="H79" s="97">
        <v>2880</v>
      </c>
    </row>
    <row r="80" spans="1:8" s="87" customFormat="1" ht="31.5" x14ac:dyDescent="0.25">
      <c r="A80" s="92" t="s">
        <v>879</v>
      </c>
      <c r="B80" s="90" t="s">
        <v>77</v>
      </c>
      <c r="C80" s="95" t="s">
        <v>880</v>
      </c>
      <c r="D80" s="96" t="s">
        <v>881</v>
      </c>
      <c r="E80" s="88">
        <v>6</v>
      </c>
      <c r="F80" s="86">
        <v>1200</v>
      </c>
      <c r="G80" s="86">
        <v>6.5</v>
      </c>
      <c r="H80" s="97">
        <v>1170</v>
      </c>
    </row>
    <row r="81" spans="1:8" s="87" customFormat="1" ht="31.5" x14ac:dyDescent="0.25">
      <c r="A81" s="92" t="s">
        <v>882</v>
      </c>
      <c r="B81" s="90" t="s">
        <v>77</v>
      </c>
      <c r="C81" s="91" t="s">
        <v>883</v>
      </c>
      <c r="D81" s="83" t="s">
        <v>884</v>
      </c>
      <c r="E81" s="88">
        <v>7</v>
      </c>
      <c r="F81" s="86">
        <v>1400</v>
      </c>
      <c r="G81" s="86">
        <v>8</v>
      </c>
      <c r="H81" s="97">
        <v>1440</v>
      </c>
    </row>
    <row r="82" spans="1:8" s="87" customFormat="1" ht="31.5" x14ac:dyDescent="0.25">
      <c r="A82" s="92" t="s">
        <v>885</v>
      </c>
      <c r="B82" s="90" t="s">
        <v>77</v>
      </c>
      <c r="C82" s="91" t="s">
        <v>886</v>
      </c>
      <c r="D82" s="83" t="s">
        <v>887</v>
      </c>
      <c r="E82" s="88">
        <v>0.5</v>
      </c>
      <c r="F82" s="86">
        <v>100</v>
      </c>
      <c r="G82" s="86">
        <v>0.5</v>
      </c>
      <c r="H82" s="97">
        <v>90</v>
      </c>
    </row>
    <row r="83" spans="1:8" s="87" customFormat="1" ht="31.5" x14ac:dyDescent="0.25">
      <c r="A83" s="92" t="s">
        <v>888</v>
      </c>
      <c r="B83" s="100" t="s">
        <v>77</v>
      </c>
      <c r="C83" s="105" t="s">
        <v>889</v>
      </c>
      <c r="D83" s="106" t="s">
        <v>890</v>
      </c>
      <c r="E83" s="103">
        <v>2</v>
      </c>
      <c r="F83" s="97">
        <v>400</v>
      </c>
      <c r="G83" s="97">
        <v>2</v>
      </c>
      <c r="H83" s="97">
        <v>360</v>
      </c>
    </row>
    <row r="84" spans="1:8" s="87" customFormat="1" ht="24" customHeight="1" x14ac:dyDescent="0.25">
      <c r="A84" s="107"/>
      <c r="B84" s="108"/>
      <c r="C84" s="95"/>
      <c r="D84" s="109" t="s">
        <v>891</v>
      </c>
      <c r="E84" s="88"/>
      <c r="F84" s="86"/>
      <c r="G84" s="86"/>
      <c r="H84" s="86"/>
    </row>
    <row r="85" spans="1:8" s="87" customFormat="1" ht="31.5" x14ac:dyDescent="0.25">
      <c r="A85" s="92" t="s">
        <v>892</v>
      </c>
      <c r="B85" s="100" t="s">
        <v>77</v>
      </c>
      <c r="C85" s="105" t="s">
        <v>893</v>
      </c>
      <c r="D85" s="106" t="s">
        <v>894</v>
      </c>
      <c r="E85" s="103">
        <v>1</v>
      </c>
      <c r="F85" s="97">
        <v>200</v>
      </c>
      <c r="G85" s="97">
        <v>1.25</v>
      </c>
      <c r="H85" s="97">
        <v>225</v>
      </c>
    </row>
    <row r="86" spans="1:8" s="87" customFormat="1" ht="31.5" x14ac:dyDescent="0.25">
      <c r="A86" s="92" t="s">
        <v>895</v>
      </c>
      <c r="B86" s="90" t="s">
        <v>896</v>
      </c>
      <c r="C86" s="95" t="s">
        <v>897</v>
      </c>
      <c r="D86" s="96" t="s">
        <v>898</v>
      </c>
      <c r="E86" s="88">
        <v>2</v>
      </c>
      <c r="F86" s="86">
        <v>400</v>
      </c>
      <c r="G86" s="86">
        <v>2.75</v>
      </c>
      <c r="H86" s="86">
        <v>495</v>
      </c>
    </row>
    <row r="87" spans="1:8" s="87" customFormat="1" ht="31.5" x14ac:dyDescent="0.25">
      <c r="A87" s="92" t="s">
        <v>899</v>
      </c>
      <c r="B87" s="90" t="s">
        <v>896</v>
      </c>
      <c r="C87" s="95" t="s">
        <v>900</v>
      </c>
      <c r="D87" s="83" t="s">
        <v>901</v>
      </c>
      <c r="E87" s="88">
        <v>2</v>
      </c>
      <c r="F87" s="86">
        <v>400</v>
      </c>
      <c r="G87" s="86">
        <v>2.75</v>
      </c>
      <c r="H87" s="86">
        <v>495</v>
      </c>
    </row>
    <row r="88" spans="1:8" s="87" customFormat="1" ht="31.5" x14ac:dyDescent="0.25">
      <c r="A88" s="92" t="s">
        <v>902</v>
      </c>
      <c r="B88" s="90" t="s">
        <v>896</v>
      </c>
      <c r="C88" s="95" t="s">
        <v>903</v>
      </c>
      <c r="D88" s="96" t="s">
        <v>904</v>
      </c>
      <c r="E88" s="88">
        <v>2.5</v>
      </c>
      <c r="F88" s="86">
        <v>500</v>
      </c>
      <c r="G88" s="86">
        <v>3</v>
      </c>
      <c r="H88" s="86">
        <v>540</v>
      </c>
    </row>
    <row r="89" spans="1:8" s="87" customFormat="1" ht="30" customHeight="1" x14ac:dyDescent="0.25">
      <c r="A89" s="92" t="s">
        <v>905</v>
      </c>
      <c r="B89" s="90" t="s">
        <v>896</v>
      </c>
      <c r="C89" s="95" t="s">
        <v>906</v>
      </c>
      <c r="D89" s="96" t="s">
        <v>907</v>
      </c>
      <c r="E89" s="110">
        <v>4</v>
      </c>
      <c r="F89" s="86">
        <v>800</v>
      </c>
      <c r="G89" s="85">
        <v>4.5</v>
      </c>
      <c r="H89" s="85">
        <v>810</v>
      </c>
    </row>
    <row r="90" spans="1:8" s="87" customFormat="1" ht="31.5" x14ac:dyDescent="0.25">
      <c r="A90" s="92" t="s">
        <v>908</v>
      </c>
      <c r="B90" s="90" t="s">
        <v>77</v>
      </c>
      <c r="C90" s="91" t="s">
        <v>909</v>
      </c>
      <c r="D90" s="96" t="s">
        <v>910</v>
      </c>
      <c r="E90" s="88">
        <v>2</v>
      </c>
      <c r="F90" s="86">
        <v>400</v>
      </c>
      <c r="G90" s="86">
        <v>2.5</v>
      </c>
      <c r="H90" s="86">
        <v>450</v>
      </c>
    </row>
    <row r="91" spans="1:8" s="87" customFormat="1" ht="31.5" x14ac:dyDescent="0.25">
      <c r="A91" s="92" t="s">
        <v>911</v>
      </c>
      <c r="B91" s="90" t="s">
        <v>896</v>
      </c>
      <c r="C91" s="95" t="s">
        <v>912</v>
      </c>
      <c r="D91" s="96" t="s">
        <v>913</v>
      </c>
      <c r="E91" s="110">
        <v>4</v>
      </c>
      <c r="F91" s="86">
        <v>800</v>
      </c>
      <c r="G91" s="85">
        <v>4.5</v>
      </c>
      <c r="H91" s="85">
        <v>810</v>
      </c>
    </row>
    <row r="92" spans="1:8" s="87" customFormat="1" ht="31.5" x14ac:dyDescent="0.25">
      <c r="A92" s="92" t="s">
        <v>914</v>
      </c>
      <c r="B92" s="90" t="s">
        <v>77</v>
      </c>
      <c r="C92" s="91" t="s">
        <v>915</v>
      </c>
      <c r="D92" s="83" t="s">
        <v>916</v>
      </c>
      <c r="E92" s="88">
        <v>2</v>
      </c>
      <c r="F92" s="86">
        <v>400</v>
      </c>
      <c r="G92" s="86">
        <v>2.5</v>
      </c>
      <c r="H92" s="86">
        <v>450</v>
      </c>
    </row>
    <row r="93" spans="1:8" s="87" customFormat="1" ht="31.5" x14ac:dyDescent="0.25">
      <c r="A93" s="92" t="s">
        <v>917</v>
      </c>
      <c r="B93" s="90" t="s">
        <v>77</v>
      </c>
      <c r="C93" s="91" t="s">
        <v>918</v>
      </c>
      <c r="D93" s="83" t="s">
        <v>919</v>
      </c>
      <c r="E93" s="88">
        <v>5</v>
      </c>
      <c r="F93" s="86">
        <v>1000</v>
      </c>
      <c r="G93" s="86">
        <v>5.5</v>
      </c>
      <c r="H93" s="86">
        <v>990</v>
      </c>
    </row>
    <row r="94" spans="1:8" s="87" customFormat="1" ht="31.5" x14ac:dyDescent="0.25">
      <c r="A94" s="92" t="s">
        <v>920</v>
      </c>
      <c r="B94" s="90" t="s">
        <v>77</v>
      </c>
      <c r="C94" s="91" t="s">
        <v>921</v>
      </c>
      <c r="D94" s="83" t="s">
        <v>922</v>
      </c>
      <c r="E94" s="88">
        <v>6</v>
      </c>
      <c r="F94" s="86">
        <v>1200</v>
      </c>
      <c r="G94" s="86">
        <v>6.5</v>
      </c>
      <c r="H94" s="86">
        <v>1170</v>
      </c>
    </row>
    <row r="95" spans="1:8" s="87" customFormat="1" ht="31.5" x14ac:dyDescent="0.25">
      <c r="A95" s="92" t="s">
        <v>923</v>
      </c>
      <c r="B95" s="90" t="s">
        <v>77</v>
      </c>
      <c r="C95" s="91" t="s">
        <v>924</v>
      </c>
      <c r="D95" s="83" t="s">
        <v>925</v>
      </c>
      <c r="E95" s="88">
        <v>4</v>
      </c>
      <c r="F95" s="86">
        <v>800</v>
      </c>
      <c r="G95" s="86">
        <v>5</v>
      </c>
      <c r="H95" s="86">
        <v>900</v>
      </c>
    </row>
    <row r="96" spans="1:8" s="87" customFormat="1" ht="31.5" x14ac:dyDescent="0.25">
      <c r="A96" s="92" t="s">
        <v>926</v>
      </c>
      <c r="B96" s="90" t="s">
        <v>77</v>
      </c>
      <c r="C96" s="91" t="s">
        <v>927</v>
      </c>
      <c r="D96" s="83" t="s">
        <v>928</v>
      </c>
      <c r="E96" s="88">
        <v>1</v>
      </c>
      <c r="F96" s="86">
        <v>200</v>
      </c>
      <c r="G96" s="86">
        <v>1.5</v>
      </c>
      <c r="H96" s="86">
        <v>270</v>
      </c>
    </row>
    <row r="97" spans="1:8" s="87" customFormat="1" ht="50.25" customHeight="1" x14ac:dyDescent="0.25">
      <c r="A97" s="92" t="s">
        <v>929</v>
      </c>
      <c r="B97" s="90" t="s">
        <v>77</v>
      </c>
      <c r="C97" s="91" t="s">
        <v>930</v>
      </c>
      <c r="D97" s="83" t="s">
        <v>931</v>
      </c>
      <c r="E97" s="84">
        <v>0.75</v>
      </c>
      <c r="F97" s="86">
        <v>150</v>
      </c>
      <c r="G97" s="86">
        <v>0.75</v>
      </c>
      <c r="H97" s="86">
        <v>135</v>
      </c>
    </row>
    <row r="98" spans="1:8" s="87" customFormat="1" ht="50.25" customHeight="1" x14ac:dyDescent="0.25">
      <c r="A98" s="92" t="s">
        <v>932</v>
      </c>
      <c r="B98" s="90" t="s">
        <v>77</v>
      </c>
      <c r="C98" s="91" t="s">
        <v>741</v>
      </c>
      <c r="D98" s="83" t="s">
        <v>933</v>
      </c>
      <c r="E98" s="88">
        <v>1</v>
      </c>
      <c r="F98" s="86">
        <v>200</v>
      </c>
      <c r="G98" s="86">
        <v>1</v>
      </c>
      <c r="H98" s="86">
        <v>180</v>
      </c>
    </row>
    <row r="99" spans="1:8" s="87" customFormat="1" ht="31.5" x14ac:dyDescent="0.25">
      <c r="A99" s="92" t="s">
        <v>934</v>
      </c>
      <c r="B99" s="90" t="s">
        <v>77</v>
      </c>
      <c r="C99" s="91" t="s">
        <v>935</v>
      </c>
      <c r="D99" s="83" t="s">
        <v>936</v>
      </c>
      <c r="E99" s="84">
        <v>0.5</v>
      </c>
      <c r="F99" s="86">
        <v>100</v>
      </c>
      <c r="G99" s="86">
        <v>0.5</v>
      </c>
      <c r="H99" s="86">
        <v>90</v>
      </c>
    </row>
    <row r="100" spans="1:8" s="87" customFormat="1" ht="31.5" x14ac:dyDescent="0.25">
      <c r="A100" s="92" t="s">
        <v>937</v>
      </c>
      <c r="B100" s="90" t="s">
        <v>77</v>
      </c>
      <c r="C100" s="91" t="s">
        <v>938</v>
      </c>
      <c r="D100" s="83" t="s">
        <v>939</v>
      </c>
      <c r="E100" s="84">
        <v>0.5</v>
      </c>
      <c r="F100" s="86">
        <v>100</v>
      </c>
      <c r="G100" s="86">
        <v>0.5</v>
      </c>
      <c r="H100" s="86">
        <v>90</v>
      </c>
    </row>
    <row r="101" spans="1:8" s="87" customFormat="1" ht="31.5" x14ac:dyDescent="0.25">
      <c r="A101" s="92" t="s">
        <v>940</v>
      </c>
      <c r="B101" s="90" t="s">
        <v>77</v>
      </c>
      <c r="C101" s="95" t="s">
        <v>941</v>
      </c>
      <c r="D101" s="96" t="s">
        <v>942</v>
      </c>
      <c r="E101" s="84">
        <v>0.25</v>
      </c>
      <c r="F101" s="86">
        <v>50</v>
      </c>
      <c r="G101" s="86">
        <v>0.25</v>
      </c>
      <c r="H101" s="86">
        <v>45</v>
      </c>
    </row>
    <row r="102" spans="1:8" s="87" customFormat="1" ht="31.5" x14ac:dyDescent="0.25">
      <c r="A102" s="92" t="s">
        <v>943</v>
      </c>
      <c r="B102" s="90" t="s">
        <v>77</v>
      </c>
      <c r="C102" s="94" t="s">
        <v>944</v>
      </c>
      <c r="D102" s="83" t="s">
        <v>945</v>
      </c>
      <c r="E102" s="88">
        <v>1</v>
      </c>
      <c r="F102" s="86">
        <v>200</v>
      </c>
      <c r="G102" s="86">
        <v>1</v>
      </c>
      <c r="H102" s="86">
        <v>180</v>
      </c>
    </row>
    <row r="103" spans="1:8" s="87" customFormat="1" ht="31.5" x14ac:dyDescent="0.25">
      <c r="A103" s="92" t="s">
        <v>946</v>
      </c>
      <c r="B103" s="90" t="s">
        <v>77</v>
      </c>
      <c r="C103" s="94" t="s">
        <v>947</v>
      </c>
      <c r="D103" s="83" t="s">
        <v>948</v>
      </c>
      <c r="E103" s="88">
        <v>1</v>
      </c>
      <c r="F103" s="86">
        <v>200</v>
      </c>
      <c r="G103" s="86">
        <v>1</v>
      </c>
      <c r="H103" s="86">
        <v>180</v>
      </c>
    </row>
    <row r="104" spans="1:8" s="87" customFormat="1" ht="31.5" x14ac:dyDescent="0.25">
      <c r="A104" s="92" t="s">
        <v>949</v>
      </c>
      <c r="B104" s="90" t="s">
        <v>77</v>
      </c>
      <c r="C104" s="94" t="s">
        <v>950</v>
      </c>
      <c r="D104" s="83" t="s">
        <v>951</v>
      </c>
      <c r="E104" s="88">
        <v>0.5</v>
      </c>
      <c r="F104" s="86">
        <v>100</v>
      </c>
      <c r="G104" s="86">
        <v>0.5</v>
      </c>
      <c r="H104" s="86">
        <v>90</v>
      </c>
    </row>
    <row r="105" spans="1:8" s="87" customFormat="1" ht="31.5" x14ac:dyDescent="0.25">
      <c r="A105" s="92" t="s">
        <v>952</v>
      </c>
      <c r="B105" s="90" t="s">
        <v>77</v>
      </c>
      <c r="C105" s="94" t="s">
        <v>953</v>
      </c>
      <c r="D105" s="83" t="s">
        <v>954</v>
      </c>
      <c r="E105" s="88">
        <v>2</v>
      </c>
      <c r="F105" s="86">
        <v>400</v>
      </c>
      <c r="G105" s="86">
        <v>2.5</v>
      </c>
      <c r="H105" s="86">
        <v>450</v>
      </c>
    </row>
    <row r="106" spans="1:8" s="87" customFormat="1" ht="31.5" x14ac:dyDescent="0.25">
      <c r="A106" s="92" t="s">
        <v>955</v>
      </c>
      <c r="B106" s="90" t="s">
        <v>77</v>
      </c>
      <c r="C106" s="95" t="s">
        <v>956</v>
      </c>
      <c r="D106" s="96" t="s">
        <v>957</v>
      </c>
      <c r="E106" s="88">
        <v>1</v>
      </c>
      <c r="F106" s="86">
        <v>200</v>
      </c>
      <c r="G106" s="86">
        <v>1.5</v>
      </c>
      <c r="H106" s="86">
        <v>270</v>
      </c>
    </row>
    <row r="107" spans="1:8" s="87" customFormat="1" ht="31.5" x14ac:dyDescent="0.25">
      <c r="A107" s="92" t="s">
        <v>958</v>
      </c>
      <c r="B107" s="90" t="s">
        <v>77</v>
      </c>
      <c r="C107" s="95" t="s">
        <v>959</v>
      </c>
      <c r="D107" s="96" t="s">
        <v>960</v>
      </c>
      <c r="E107" s="88">
        <v>4</v>
      </c>
      <c r="F107" s="86">
        <v>800</v>
      </c>
      <c r="G107" s="86">
        <v>4</v>
      </c>
      <c r="H107" s="86">
        <v>720</v>
      </c>
    </row>
    <row r="108" spans="1:8" s="87" customFormat="1" ht="31.5" x14ac:dyDescent="0.25">
      <c r="A108" s="92" t="s">
        <v>961</v>
      </c>
      <c r="B108" s="90" t="s">
        <v>77</v>
      </c>
      <c r="C108" s="91" t="s">
        <v>962</v>
      </c>
      <c r="D108" s="83" t="s">
        <v>963</v>
      </c>
      <c r="E108" s="88">
        <v>0.5</v>
      </c>
      <c r="F108" s="86">
        <v>100</v>
      </c>
      <c r="G108" s="86">
        <v>0.5</v>
      </c>
      <c r="H108" s="86">
        <v>90</v>
      </c>
    </row>
    <row r="109" spans="1:8" s="87" customFormat="1" ht="31.5" x14ac:dyDescent="0.25">
      <c r="A109" s="92" t="s">
        <v>964</v>
      </c>
      <c r="B109" s="90" t="s">
        <v>77</v>
      </c>
      <c r="C109" s="91" t="s">
        <v>965</v>
      </c>
      <c r="D109" s="83" t="s">
        <v>966</v>
      </c>
      <c r="E109" s="88">
        <v>0.5</v>
      </c>
      <c r="F109" s="86">
        <v>100</v>
      </c>
      <c r="G109" s="86">
        <v>0.5</v>
      </c>
      <c r="H109" s="86">
        <v>90</v>
      </c>
    </row>
    <row r="110" spans="1:8" s="87" customFormat="1" ht="31.5" x14ac:dyDescent="0.25">
      <c r="A110" s="92" t="s">
        <v>967</v>
      </c>
      <c r="B110" s="90" t="s">
        <v>77</v>
      </c>
      <c r="C110" s="91" t="s">
        <v>968</v>
      </c>
      <c r="D110" s="83" t="s">
        <v>969</v>
      </c>
      <c r="E110" s="88">
        <v>0.5</v>
      </c>
      <c r="F110" s="86">
        <v>100</v>
      </c>
      <c r="G110" s="86">
        <v>0.5</v>
      </c>
      <c r="H110" s="86">
        <v>90</v>
      </c>
    </row>
    <row r="111" spans="1:8" s="87" customFormat="1" ht="31.5" x14ac:dyDescent="0.25">
      <c r="A111" s="92" t="s">
        <v>970</v>
      </c>
      <c r="B111" s="90" t="s">
        <v>77</v>
      </c>
      <c r="C111" s="95" t="s">
        <v>971</v>
      </c>
      <c r="D111" s="96" t="s">
        <v>972</v>
      </c>
      <c r="E111" s="88">
        <v>0.5</v>
      </c>
      <c r="F111" s="86">
        <v>100</v>
      </c>
      <c r="G111" s="86">
        <v>0.5</v>
      </c>
      <c r="H111" s="86">
        <v>90</v>
      </c>
    </row>
    <row r="112" spans="1:8" s="87" customFormat="1" ht="31.5" x14ac:dyDescent="0.25">
      <c r="A112" s="92" t="s">
        <v>973</v>
      </c>
      <c r="B112" s="90" t="s">
        <v>77</v>
      </c>
      <c r="C112" s="94" t="s">
        <v>974</v>
      </c>
      <c r="D112" s="83" t="s">
        <v>975</v>
      </c>
      <c r="E112" s="88">
        <v>0.5</v>
      </c>
      <c r="F112" s="86">
        <v>100</v>
      </c>
      <c r="G112" s="86">
        <v>0.5</v>
      </c>
      <c r="H112" s="86">
        <v>90</v>
      </c>
    </row>
    <row r="113" spans="1:8" s="87" customFormat="1" ht="31.5" x14ac:dyDescent="0.25">
      <c r="A113" s="92" t="s">
        <v>976</v>
      </c>
      <c r="B113" s="90" t="s">
        <v>77</v>
      </c>
      <c r="C113" s="95" t="s">
        <v>977</v>
      </c>
      <c r="D113" s="96" t="s">
        <v>978</v>
      </c>
      <c r="E113" s="88">
        <v>0.5</v>
      </c>
      <c r="F113" s="86">
        <v>100</v>
      </c>
      <c r="G113" s="86">
        <v>0.5</v>
      </c>
      <c r="H113" s="86">
        <v>90</v>
      </c>
    </row>
    <row r="114" spans="1:8" s="87" customFormat="1" ht="31.5" x14ac:dyDescent="0.25">
      <c r="A114" s="92" t="s">
        <v>979</v>
      </c>
      <c r="B114" s="90" t="s">
        <v>77</v>
      </c>
      <c r="C114" s="94" t="s">
        <v>980</v>
      </c>
      <c r="D114" s="83" t="s">
        <v>981</v>
      </c>
      <c r="E114" s="88">
        <v>4.5</v>
      </c>
      <c r="F114" s="86">
        <v>900</v>
      </c>
      <c r="G114" s="86">
        <v>4.5</v>
      </c>
      <c r="H114" s="86">
        <v>810</v>
      </c>
    </row>
    <row r="115" spans="1:8" s="87" customFormat="1" ht="31.5" x14ac:dyDescent="0.25">
      <c r="A115" s="92" t="s">
        <v>982</v>
      </c>
      <c r="B115" s="90" t="s">
        <v>77</v>
      </c>
      <c r="C115" s="94" t="s">
        <v>983</v>
      </c>
      <c r="D115" s="83" t="s">
        <v>984</v>
      </c>
      <c r="E115" s="88">
        <v>4</v>
      </c>
      <c r="F115" s="86">
        <v>800</v>
      </c>
      <c r="G115" s="86">
        <v>4</v>
      </c>
      <c r="H115" s="86">
        <v>720</v>
      </c>
    </row>
    <row r="116" spans="1:8" s="87" customFormat="1" ht="31.5" x14ac:dyDescent="0.25">
      <c r="A116" s="92" t="s">
        <v>985</v>
      </c>
      <c r="B116" s="90" t="s">
        <v>77</v>
      </c>
      <c r="C116" s="94" t="s">
        <v>986</v>
      </c>
      <c r="D116" s="83" t="s">
        <v>987</v>
      </c>
      <c r="E116" s="88">
        <v>6</v>
      </c>
      <c r="F116" s="86">
        <v>1200</v>
      </c>
      <c r="G116" s="86">
        <v>6</v>
      </c>
      <c r="H116" s="86">
        <v>1080</v>
      </c>
    </row>
    <row r="117" spans="1:8" s="87" customFormat="1" ht="31.5" x14ac:dyDescent="0.25">
      <c r="A117" s="92" t="s">
        <v>988</v>
      </c>
      <c r="B117" s="90" t="s">
        <v>77</v>
      </c>
      <c r="C117" s="95" t="s">
        <v>989</v>
      </c>
      <c r="D117" s="96" t="s">
        <v>990</v>
      </c>
      <c r="E117" s="88">
        <v>3.5</v>
      </c>
      <c r="F117" s="86">
        <v>700</v>
      </c>
      <c r="G117" s="86">
        <v>3.5</v>
      </c>
      <c r="H117" s="86">
        <v>630</v>
      </c>
    </row>
    <row r="118" spans="1:8" s="87" customFormat="1" ht="45.75" customHeight="1" x14ac:dyDescent="0.25">
      <c r="A118" s="92" t="s">
        <v>991</v>
      </c>
      <c r="B118" s="90" t="s">
        <v>77</v>
      </c>
      <c r="C118" s="91" t="s">
        <v>992</v>
      </c>
      <c r="D118" s="83" t="s">
        <v>993</v>
      </c>
      <c r="E118" s="88">
        <v>1.5</v>
      </c>
      <c r="F118" s="86">
        <v>300</v>
      </c>
      <c r="G118" s="86">
        <v>1.5</v>
      </c>
      <c r="H118" s="86">
        <v>270</v>
      </c>
    </row>
    <row r="119" spans="1:8" s="87" customFormat="1" ht="69.75" customHeight="1" x14ac:dyDescent="0.25">
      <c r="A119" s="92" t="s">
        <v>994</v>
      </c>
      <c r="B119" s="90" t="s">
        <v>77</v>
      </c>
      <c r="C119" s="91" t="s">
        <v>995</v>
      </c>
      <c r="D119" s="83" t="s">
        <v>996</v>
      </c>
      <c r="E119" s="88">
        <v>12</v>
      </c>
      <c r="F119" s="86">
        <v>2400</v>
      </c>
      <c r="G119" s="86">
        <v>12</v>
      </c>
      <c r="H119" s="86">
        <v>2160</v>
      </c>
    </row>
    <row r="120" spans="1:8" s="87" customFormat="1" ht="30.75" customHeight="1" x14ac:dyDescent="0.25">
      <c r="A120" s="92" t="s">
        <v>997</v>
      </c>
      <c r="B120" s="90" t="s">
        <v>77</v>
      </c>
      <c r="C120" s="91" t="s">
        <v>998</v>
      </c>
      <c r="D120" s="83" t="s">
        <v>999</v>
      </c>
      <c r="E120" s="88">
        <v>14</v>
      </c>
      <c r="F120" s="86">
        <v>2800</v>
      </c>
      <c r="G120" s="86">
        <v>14</v>
      </c>
      <c r="H120" s="86">
        <v>2520</v>
      </c>
    </row>
    <row r="121" spans="1:8" s="87" customFormat="1" ht="32.25" customHeight="1" x14ac:dyDescent="0.25">
      <c r="A121" s="92" t="s">
        <v>1000</v>
      </c>
      <c r="B121" s="90" t="s">
        <v>77</v>
      </c>
      <c r="C121" s="91" t="s">
        <v>1001</v>
      </c>
      <c r="D121" s="83" t="s">
        <v>1002</v>
      </c>
      <c r="E121" s="88">
        <v>16</v>
      </c>
      <c r="F121" s="86">
        <v>3200</v>
      </c>
      <c r="G121" s="86">
        <v>16</v>
      </c>
      <c r="H121" s="86">
        <v>2880</v>
      </c>
    </row>
    <row r="122" spans="1:8" s="87" customFormat="1" ht="47.25" customHeight="1" x14ac:dyDescent="0.25">
      <c r="A122" s="92" t="s">
        <v>1003</v>
      </c>
      <c r="B122" s="90" t="s">
        <v>77</v>
      </c>
      <c r="C122" s="91" t="s">
        <v>1004</v>
      </c>
      <c r="D122" s="83" t="s">
        <v>1005</v>
      </c>
      <c r="E122" s="88">
        <v>25</v>
      </c>
      <c r="F122" s="86">
        <v>5000</v>
      </c>
      <c r="G122" s="86">
        <v>25</v>
      </c>
      <c r="H122" s="86">
        <v>4500</v>
      </c>
    </row>
    <row r="123" spans="1:8" s="87" customFormat="1" ht="63.75" customHeight="1" x14ac:dyDescent="0.25">
      <c r="A123" s="92" t="s">
        <v>1006</v>
      </c>
      <c r="B123" s="90" t="s">
        <v>77</v>
      </c>
      <c r="C123" s="91" t="s">
        <v>1007</v>
      </c>
      <c r="D123" s="83" t="s">
        <v>1008</v>
      </c>
      <c r="E123" s="88">
        <v>27</v>
      </c>
      <c r="F123" s="86">
        <v>5400</v>
      </c>
      <c r="G123" s="86">
        <v>27</v>
      </c>
      <c r="H123" s="86">
        <v>4860</v>
      </c>
    </row>
    <row r="124" spans="1:8" s="87" customFormat="1" ht="47.25" customHeight="1" x14ac:dyDescent="0.25">
      <c r="A124" s="92" t="s">
        <v>1009</v>
      </c>
      <c r="B124" s="90" t="s">
        <v>77</v>
      </c>
      <c r="C124" s="91" t="s">
        <v>1010</v>
      </c>
      <c r="D124" s="83" t="s">
        <v>1011</v>
      </c>
      <c r="E124" s="88">
        <v>29</v>
      </c>
      <c r="F124" s="86">
        <v>5800</v>
      </c>
      <c r="G124" s="86">
        <v>29</v>
      </c>
      <c r="H124" s="86">
        <v>5220</v>
      </c>
    </row>
    <row r="125" spans="1:8" s="87" customFormat="1" ht="31.5" x14ac:dyDescent="0.25">
      <c r="A125" s="92" t="s">
        <v>1012</v>
      </c>
      <c r="B125" s="90" t="s">
        <v>77</v>
      </c>
      <c r="C125" s="91" t="s">
        <v>1013</v>
      </c>
      <c r="D125" s="83" t="s">
        <v>1014</v>
      </c>
      <c r="E125" s="88">
        <v>3.5</v>
      </c>
      <c r="F125" s="86">
        <v>700</v>
      </c>
      <c r="G125" s="86">
        <v>3.5</v>
      </c>
      <c r="H125" s="86">
        <v>630</v>
      </c>
    </row>
    <row r="126" spans="1:8" s="87" customFormat="1" ht="31.5" x14ac:dyDescent="0.25">
      <c r="A126" s="92" t="s">
        <v>1015</v>
      </c>
      <c r="B126" s="90" t="s">
        <v>77</v>
      </c>
      <c r="C126" s="91" t="s">
        <v>1016</v>
      </c>
      <c r="D126" s="83" t="s">
        <v>1017</v>
      </c>
      <c r="E126" s="88">
        <v>3</v>
      </c>
      <c r="F126" s="86">
        <v>600</v>
      </c>
      <c r="G126" s="86">
        <v>3</v>
      </c>
      <c r="H126" s="86">
        <v>540</v>
      </c>
    </row>
    <row r="127" spans="1:8" s="87" customFormat="1" ht="31.5" x14ac:dyDescent="0.25">
      <c r="A127" s="92" t="s">
        <v>1018</v>
      </c>
      <c r="B127" s="90" t="s">
        <v>77</v>
      </c>
      <c r="C127" s="91" t="s">
        <v>1019</v>
      </c>
      <c r="D127" s="83" t="s">
        <v>1020</v>
      </c>
      <c r="E127" s="88">
        <v>5</v>
      </c>
      <c r="F127" s="86">
        <v>1000</v>
      </c>
      <c r="G127" s="86">
        <v>5</v>
      </c>
      <c r="H127" s="86">
        <v>900</v>
      </c>
    </row>
    <row r="128" spans="1:8" s="87" customFormat="1" ht="24" customHeight="1" x14ac:dyDescent="0.25">
      <c r="A128" s="111"/>
      <c r="B128" s="108"/>
      <c r="C128" s="91"/>
      <c r="D128" s="104" t="s">
        <v>1021</v>
      </c>
      <c r="E128" s="88"/>
      <c r="F128" s="86"/>
      <c r="G128" s="86"/>
      <c r="H128" s="86"/>
    </row>
    <row r="129" spans="1:8" s="87" customFormat="1" ht="36" customHeight="1" x14ac:dyDescent="0.25">
      <c r="A129" s="92" t="s">
        <v>1022</v>
      </c>
      <c r="B129" s="90" t="s">
        <v>77</v>
      </c>
      <c r="C129" s="91" t="s">
        <v>1023</v>
      </c>
      <c r="D129" s="83" t="s">
        <v>1024</v>
      </c>
      <c r="E129" s="88">
        <v>1.5</v>
      </c>
      <c r="F129" s="86">
        <v>300</v>
      </c>
      <c r="G129" s="86">
        <v>1.5</v>
      </c>
      <c r="H129" s="86">
        <v>270</v>
      </c>
    </row>
    <row r="130" spans="1:8" s="87" customFormat="1" ht="31.5" x14ac:dyDescent="0.25">
      <c r="A130" s="92" t="s">
        <v>1025</v>
      </c>
      <c r="B130" s="90" t="s">
        <v>77</v>
      </c>
      <c r="C130" s="91" t="s">
        <v>1026</v>
      </c>
      <c r="D130" s="83" t="s">
        <v>1027</v>
      </c>
      <c r="E130" s="88">
        <v>1</v>
      </c>
      <c r="F130" s="86">
        <v>200</v>
      </c>
      <c r="G130" s="86">
        <v>1</v>
      </c>
      <c r="H130" s="86">
        <v>180</v>
      </c>
    </row>
    <row r="131" spans="1:8" s="87" customFormat="1" ht="31.5" x14ac:dyDescent="0.25">
      <c r="A131" s="92" t="s">
        <v>1028</v>
      </c>
      <c r="B131" s="90" t="s">
        <v>77</v>
      </c>
      <c r="C131" s="91" t="s">
        <v>1029</v>
      </c>
      <c r="D131" s="83" t="s">
        <v>1030</v>
      </c>
      <c r="E131" s="88">
        <v>2</v>
      </c>
      <c r="F131" s="86">
        <v>400</v>
      </c>
      <c r="G131" s="86">
        <v>2</v>
      </c>
      <c r="H131" s="86">
        <v>360</v>
      </c>
    </row>
    <row r="132" spans="1:8" s="87" customFormat="1" ht="31.5" x14ac:dyDescent="0.25">
      <c r="A132" s="92" t="s">
        <v>1031</v>
      </c>
      <c r="B132" s="90" t="s">
        <v>77</v>
      </c>
      <c r="C132" s="91" t="s">
        <v>1032</v>
      </c>
      <c r="D132" s="83" t="s">
        <v>1033</v>
      </c>
      <c r="E132" s="88">
        <v>4</v>
      </c>
      <c r="F132" s="86">
        <v>800</v>
      </c>
      <c r="G132" s="86">
        <v>4</v>
      </c>
      <c r="H132" s="86">
        <v>720</v>
      </c>
    </row>
    <row r="133" spans="1:8" s="87" customFormat="1" ht="45" customHeight="1" x14ac:dyDescent="0.25">
      <c r="A133" s="111"/>
      <c r="B133" s="108"/>
      <c r="C133" s="91"/>
      <c r="D133" s="104" t="s">
        <v>1034</v>
      </c>
      <c r="E133" s="88"/>
      <c r="F133" s="86"/>
      <c r="G133" s="86"/>
      <c r="H133" s="86"/>
    </row>
    <row r="134" spans="1:8" s="87" customFormat="1" ht="51.75" customHeight="1" x14ac:dyDescent="0.25">
      <c r="A134" s="112" t="s">
        <v>1035</v>
      </c>
      <c r="B134" s="81" t="s">
        <v>77</v>
      </c>
      <c r="C134" s="82" t="s">
        <v>1036</v>
      </c>
      <c r="D134" s="83" t="s">
        <v>1037</v>
      </c>
      <c r="E134" s="88">
        <v>0.5</v>
      </c>
      <c r="F134" s="86">
        <v>200</v>
      </c>
      <c r="G134" s="86">
        <v>0.5</v>
      </c>
      <c r="H134" s="86">
        <v>200</v>
      </c>
    </row>
    <row r="135" spans="1:8" s="87" customFormat="1" ht="53.25" customHeight="1" x14ac:dyDescent="0.25">
      <c r="A135" s="112" t="s">
        <v>1038</v>
      </c>
      <c r="B135" s="81" t="s">
        <v>5</v>
      </c>
      <c r="C135" s="82" t="s">
        <v>1039</v>
      </c>
      <c r="D135" s="83" t="s">
        <v>1040</v>
      </c>
      <c r="E135" s="88">
        <v>1.5</v>
      </c>
      <c r="F135" s="86">
        <v>600</v>
      </c>
      <c r="G135" s="86">
        <v>1.5</v>
      </c>
      <c r="H135" s="86">
        <v>600</v>
      </c>
    </row>
    <row r="136" spans="1:8" s="87" customFormat="1" ht="104.25" customHeight="1" x14ac:dyDescent="0.25">
      <c r="A136" s="112" t="s">
        <v>1041</v>
      </c>
      <c r="B136" s="81" t="s">
        <v>5</v>
      </c>
      <c r="C136" s="82" t="s">
        <v>1042</v>
      </c>
      <c r="D136" s="83" t="s">
        <v>1043</v>
      </c>
      <c r="E136" s="88">
        <v>3</v>
      </c>
      <c r="F136" s="86">
        <v>1200</v>
      </c>
      <c r="G136" s="86">
        <v>3</v>
      </c>
      <c r="H136" s="86">
        <v>1200</v>
      </c>
    </row>
    <row r="137" spans="1:8" s="87" customFormat="1" ht="49.5" customHeight="1" x14ac:dyDescent="0.25">
      <c r="A137" s="113" t="s">
        <v>1044</v>
      </c>
      <c r="B137" s="108" t="s">
        <v>5</v>
      </c>
      <c r="C137" s="91" t="s">
        <v>701</v>
      </c>
      <c r="D137" s="83" t="s">
        <v>700</v>
      </c>
      <c r="E137" s="88"/>
      <c r="F137" s="86"/>
      <c r="G137" s="86">
        <v>1</v>
      </c>
      <c r="H137" s="86">
        <v>400</v>
      </c>
    </row>
    <row r="138" spans="1:8" s="87" customFormat="1" ht="49.5" customHeight="1" x14ac:dyDescent="0.25">
      <c r="A138" s="89">
        <v>983</v>
      </c>
      <c r="B138" s="90" t="s">
        <v>5</v>
      </c>
      <c r="C138" s="91" t="s">
        <v>699</v>
      </c>
      <c r="D138" s="83" t="s">
        <v>700</v>
      </c>
      <c r="E138" s="88">
        <v>1</v>
      </c>
      <c r="F138" s="86">
        <v>400</v>
      </c>
      <c r="G138" s="86"/>
      <c r="H138" s="86"/>
    </row>
    <row r="139" spans="1:8" s="87" customFormat="1" ht="31.5" x14ac:dyDescent="0.25">
      <c r="A139" s="92" t="s">
        <v>1045</v>
      </c>
      <c r="B139" s="90" t="s">
        <v>42</v>
      </c>
      <c r="C139" s="93">
        <v>38770</v>
      </c>
      <c r="D139" s="83" t="s">
        <v>703</v>
      </c>
      <c r="E139" s="88">
        <v>1</v>
      </c>
      <c r="F139" s="97">
        <v>400</v>
      </c>
      <c r="G139" s="86">
        <v>1</v>
      </c>
      <c r="H139" s="86">
        <v>400</v>
      </c>
    </row>
    <row r="140" spans="1:8" s="87" customFormat="1" ht="31.5" x14ac:dyDescent="0.25">
      <c r="A140" s="92" t="s">
        <v>1046</v>
      </c>
      <c r="B140" s="90" t="s">
        <v>5</v>
      </c>
      <c r="C140" s="91" t="s">
        <v>1047</v>
      </c>
      <c r="D140" s="83" t="s">
        <v>1048</v>
      </c>
      <c r="E140" s="88">
        <v>1</v>
      </c>
      <c r="F140" s="97">
        <v>400</v>
      </c>
      <c r="G140" s="86">
        <v>1</v>
      </c>
      <c r="H140" s="86">
        <v>400</v>
      </c>
    </row>
    <row r="141" spans="1:8" s="87" customFormat="1" ht="31.5" x14ac:dyDescent="0.25">
      <c r="A141" s="92" t="s">
        <v>1049</v>
      </c>
      <c r="B141" s="90" t="s">
        <v>5</v>
      </c>
      <c r="C141" s="91" t="s">
        <v>1050</v>
      </c>
      <c r="D141" s="83" t="s">
        <v>1051</v>
      </c>
      <c r="E141" s="88">
        <v>5</v>
      </c>
      <c r="F141" s="97">
        <v>2000</v>
      </c>
      <c r="G141" s="86">
        <v>5</v>
      </c>
      <c r="H141" s="86">
        <v>2000</v>
      </c>
    </row>
    <row r="142" spans="1:8" s="87" customFormat="1" ht="31.5" x14ac:dyDescent="0.25">
      <c r="A142" s="92" t="s">
        <v>1052</v>
      </c>
      <c r="B142" s="90" t="s">
        <v>77</v>
      </c>
      <c r="C142" s="91" t="s">
        <v>712</v>
      </c>
      <c r="D142" s="83" t="s">
        <v>1053</v>
      </c>
      <c r="E142" s="88">
        <v>0.5</v>
      </c>
      <c r="F142" s="97">
        <v>200</v>
      </c>
      <c r="G142" s="86">
        <v>0.5</v>
      </c>
      <c r="H142" s="86">
        <v>200</v>
      </c>
    </row>
    <row r="143" spans="1:8" s="87" customFormat="1" ht="31.5" x14ac:dyDescent="0.25">
      <c r="A143" s="92" t="s">
        <v>1054</v>
      </c>
      <c r="B143" s="90" t="s">
        <v>77</v>
      </c>
      <c r="C143" s="91" t="s">
        <v>715</v>
      </c>
      <c r="D143" s="83" t="s">
        <v>1055</v>
      </c>
      <c r="E143" s="88">
        <v>0.5</v>
      </c>
      <c r="F143" s="97">
        <v>200</v>
      </c>
      <c r="G143" s="86">
        <v>0.5</v>
      </c>
      <c r="H143" s="86">
        <v>200</v>
      </c>
    </row>
    <row r="144" spans="1:8" s="87" customFormat="1" ht="34.5" customHeight="1" x14ac:dyDescent="0.25">
      <c r="A144" s="92" t="s">
        <v>1056</v>
      </c>
      <c r="B144" s="90" t="s">
        <v>77</v>
      </c>
      <c r="C144" s="91" t="s">
        <v>718</v>
      </c>
      <c r="D144" s="83" t="s">
        <v>1057</v>
      </c>
      <c r="E144" s="88">
        <v>0.5</v>
      </c>
      <c r="F144" s="97">
        <v>200</v>
      </c>
      <c r="G144" s="86">
        <v>0.5</v>
      </c>
      <c r="H144" s="86">
        <v>200</v>
      </c>
    </row>
    <row r="145" spans="1:8" s="87" customFormat="1" ht="35.25" customHeight="1" x14ac:dyDescent="0.25">
      <c r="A145" s="92" t="s">
        <v>1058</v>
      </c>
      <c r="B145" s="90" t="s">
        <v>77</v>
      </c>
      <c r="C145" s="95" t="s">
        <v>1059</v>
      </c>
      <c r="D145" s="96" t="s">
        <v>1060</v>
      </c>
      <c r="E145" s="88">
        <v>0.5</v>
      </c>
      <c r="F145" s="97">
        <v>200</v>
      </c>
      <c r="G145" s="86">
        <v>0.5</v>
      </c>
      <c r="H145" s="86">
        <v>200</v>
      </c>
    </row>
    <row r="146" spans="1:8" s="87" customFormat="1" ht="35.25" customHeight="1" x14ac:dyDescent="0.25">
      <c r="A146" s="92" t="s">
        <v>1061</v>
      </c>
      <c r="B146" s="90" t="s">
        <v>77</v>
      </c>
      <c r="C146" s="95" t="s">
        <v>1062</v>
      </c>
      <c r="D146" s="96" t="s">
        <v>1063</v>
      </c>
      <c r="E146" s="88">
        <v>1</v>
      </c>
      <c r="F146" s="97">
        <v>400</v>
      </c>
      <c r="G146" s="86">
        <v>1</v>
      </c>
      <c r="H146" s="86">
        <v>400</v>
      </c>
    </row>
    <row r="147" spans="1:8" s="87" customFormat="1" ht="37.5" customHeight="1" x14ac:dyDescent="0.25">
      <c r="A147" s="92" t="s">
        <v>1064</v>
      </c>
      <c r="B147" s="90" t="s">
        <v>77</v>
      </c>
      <c r="C147" s="95" t="s">
        <v>1065</v>
      </c>
      <c r="D147" s="96" t="s">
        <v>1066</v>
      </c>
      <c r="E147" s="88">
        <v>1.5</v>
      </c>
      <c r="F147" s="97">
        <v>600</v>
      </c>
      <c r="G147" s="86">
        <v>1.5</v>
      </c>
      <c r="H147" s="86">
        <v>600</v>
      </c>
    </row>
    <row r="148" spans="1:8" s="87" customFormat="1" ht="39" customHeight="1" x14ac:dyDescent="0.25">
      <c r="A148" s="92" t="s">
        <v>1067</v>
      </c>
      <c r="B148" s="90" t="s">
        <v>77</v>
      </c>
      <c r="C148" s="95" t="s">
        <v>1068</v>
      </c>
      <c r="D148" s="83" t="s">
        <v>1069</v>
      </c>
      <c r="E148" s="88">
        <v>3.5</v>
      </c>
      <c r="F148" s="97">
        <v>1400</v>
      </c>
      <c r="G148" s="86">
        <v>4.5</v>
      </c>
      <c r="H148" s="86">
        <v>1800</v>
      </c>
    </row>
    <row r="149" spans="1:8" s="87" customFormat="1" ht="40.5" customHeight="1" x14ac:dyDescent="0.25">
      <c r="A149" s="92" t="s">
        <v>1070</v>
      </c>
      <c r="B149" s="90" t="s">
        <v>77</v>
      </c>
      <c r="C149" s="95" t="s">
        <v>1071</v>
      </c>
      <c r="D149" s="96" t="s">
        <v>1072</v>
      </c>
      <c r="E149" s="88">
        <v>4.5</v>
      </c>
      <c r="F149" s="97">
        <v>1800</v>
      </c>
      <c r="G149" s="86">
        <v>5</v>
      </c>
      <c r="H149" s="86">
        <v>2000</v>
      </c>
    </row>
    <row r="150" spans="1:8" s="87" customFormat="1" ht="37.5" customHeight="1" x14ac:dyDescent="0.25">
      <c r="A150" s="92" t="s">
        <v>1073</v>
      </c>
      <c r="B150" s="90" t="s">
        <v>77</v>
      </c>
      <c r="C150" s="95" t="s">
        <v>1074</v>
      </c>
      <c r="D150" s="96" t="s">
        <v>1075</v>
      </c>
      <c r="E150" s="88">
        <v>3.5</v>
      </c>
      <c r="F150" s="97">
        <v>1400</v>
      </c>
      <c r="G150" s="86">
        <v>4</v>
      </c>
      <c r="H150" s="86">
        <v>1600</v>
      </c>
    </row>
    <row r="151" spans="1:8" s="87" customFormat="1" ht="36" customHeight="1" x14ac:dyDescent="0.25">
      <c r="A151" s="92" t="s">
        <v>1076</v>
      </c>
      <c r="B151" s="90" t="s">
        <v>77</v>
      </c>
      <c r="C151" s="95" t="s">
        <v>1077</v>
      </c>
      <c r="D151" s="83" t="s">
        <v>1078</v>
      </c>
      <c r="E151" s="88">
        <v>4</v>
      </c>
      <c r="F151" s="97">
        <v>1600</v>
      </c>
      <c r="G151" s="86">
        <v>4</v>
      </c>
      <c r="H151" s="86">
        <v>1600</v>
      </c>
    </row>
    <row r="152" spans="1:8" s="87" customFormat="1" ht="36" customHeight="1" x14ac:dyDescent="0.25">
      <c r="A152" s="92" t="s">
        <v>1079</v>
      </c>
      <c r="B152" s="90" t="s">
        <v>77</v>
      </c>
      <c r="C152" s="94" t="s">
        <v>1080</v>
      </c>
      <c r="D152" s="83" t="s">
        <v>1081</v>
      </c>
      <c r="E152" s="88">
        <v>1</v>
      </c>
      <c r="F152" s="97">
        <v>400</v>
      </c>
      <c r="G152" s="86">
        <v>1.5</v>
      </c>
      <c r="H152" s="86">
        <v>600</v>
      </c>
    </row>
    <row r="153" spans="1:8" s="87" customFormat="1" ht="43.5" customHeight="1" x14ac:dyDescent="0.25">
      <c r="A153" s="92" t="s">
        <v>1082</v>
      </c>
      <c r="B153" s="90" t="s">
        <v>77</v>
      </c>
      <c r="C153" s="95" t="s">
        <v>1083</v>
      </c>
      <c r="D153" s="96" t="s">
        <v>1084</v>
      </c>
      <c r="E153" s="84">
        <v>1.25</v>
      </c>
      <c r="F153" s="97">
        <v>500</v>
      </c>
      <c r="G153" s="86">
        <v>1.5</v>
      </c>
      <c r="H153" s="86">
        <v>600</v>
      </c>
    </row>
    <row r="154" spans="1:8" s="87" customFormat="1" ht="36" customHeight="1" x14ac:dyDescent="0.25">
      <c r="A154" s="92" t="s">
        <v>1085</v>
      </c>
      <c r="B154" s="90" t="s">
        <v>77</v>
      </c>
      <c r="C154" s="94" t="s">
        <v>1086</v>
      </c>
      <c r="D154" s="83" t="s">
        <v>1087</v>
      </c>
      <c r="E154" s="88">
        <v>1</v>
      </c>
      <c r="F154" s="97">
        <v>400</v>
      </c>
      <c r="G154" s="86">
        <v>1.5</v>
      </c>
      <c r="H154" s="86">
        <v>600</v>
      </c>
    </row>
    <row r="155" spans="1:8" s="87" customFormat="1" ht="34.5" customHeight="1" x14ac:dyDescent="0.25">
      <c r="A155" s="92" t="s">
        <v>1088</v>
      </c>
      <c r="B155" s="90" t="s">
        <v>77</v>
      </c>
      <c r="C155" s="95" t="s">
        <v>1089</v>
      </c>
      <c r="D155" s="96" t="s">
        <v>1090</v>
      </c>
      <c r="E155" s="88">
        <v>2</v>
      </c>
      <c r="F155" s="97">
        <v>800</v>
      </c>
      <c r="G155" s="86">
        <v>2.5</v>
      </c>
      <c r="H155" s="86">
        <v>1000</v>
      </c>
    </row>
    <row r="156" spans="1:8" s="87" customFormat="1" ht="34.5" customHeight="1" x14ac:dyDescent="0.25">
      <c r="A156" s="92" t="s">
        <v>1091</v>
      </c>
      <c r="B156" s="90" t="s">
        <v>77</v>
      </c>
      <c r="C156" s="91" t="s">
        <v>1092</v>
      </c>
      <c r="D156" s="83" t="s">
        <v>1093</v>
      </c>
      <c r="E156" s="88">
        <v>3</v>
      </c>
      <c r="F156" s="97">
        <v>1200</v>
      </c>
      <c r="G156" s="86">
        <v>3.5</v>
      </c>
      <c r="H156" s="86">
        <v>1400</v>
      </c>
    </row>
    <row r="157" spans="1:8" s="87" customFormat="1" ht="30" customHeight="1" x14ac:dyDescent="0.25">
      <c r="A157" s="92" t="s">
        <v>1094</v>
      </c>
      <c r="B157" s="90" t="s">
        <v>77</v>
      </c>
      <c r="C157" s="91" t="s">
        <v>1095</v>
      </c>
      <c r="D157" s="83" t="s">
        <v>1096</v>
      </c>
      <c r="E157" s="88">
        <v>1</v>
      </c>
      <c r="F157" s="97">
        <v>400</v>
      </c>
      <c r="G157" s="86">
        <v>1</v>
      </c>
      <c r="H157" s="86">
        <v>400</v>
      </c>
    </row>
    <row r="158" spans="1:8" s="87" customFormat="1" ht="33.75" customHeight="1" x14ac:dyDescent="0.25">
      <c r="A158" s="92" t="s">
        <v>1097</v>
      </c>
      <c r="B158" s="90" t="s">
        <v>77</v>
      </c>
      <c r="C158" s="91" t="s">
        <v>1098</v>
      </c>
      <c r="D158" s="83" t="s">
        <v>1099</v>
      </c>
      <c r="E158" s="88">
        <v>3</v>
      </c>
      <c r="F158" s="97">
        <v>1200</v>
      </c>
      <c r="G158" s="86">
        <v>1.5</v>
      </c>
      <c r="H158" s="86">
        <v>600</v>
      </c>
    </row>
    <row r="159" spans="1:8" s="87" customFormat="1" ht="30" customHeight="1" x14ac:dyDescent="0.25">
      <c r="A159" s="92" t="s">
        <v>1100</v>
      </c>
      <c r="B159" s="90" t="s">
        <v>77</v>
      </c>
      <c r="C159" s="95" t="s">
        <v>1101</v>
      </c>
      <c r="D159" s="96" t="s">
        <v>1102</v>
      </c>
      <c r="E159" s="88">
        <v>3</v>
      </c>
      <c r="F159" s="97">
        <v>1200</v>
      </c>
      <c r="G159" s="86">
        <v>3.5</v>
      </c>
      <c r="H159" s="86">
        <v>1400</v>
      </c>
    </row>
    <row r="160" spans="1:8" s="87" customFormat="1" ht="33" customHeight="1" x14ac:dyDescent="0.25">
      <c r="A160" s="92" t="s">
        <v>1103</v>
      </c>
      <c r="B160" s="90" t="s">
        <v>77</v>
      </c>
      <c r="C160" s="94" t="s">
        <v>1104</v>
      </c>
      <c r="D160" s="83" t="s">
        <v>1105</v>
      </c>
      <c r="E160" s="88">
        <v>4</v>
      </c>
      <c r="F160" s="97">
        <v>1600</v>
      </c>
      <c r="G160" s="86">
        <v>4.5</v>
      </c>
      <c r="H160" s="86">
        <v>1800</v>
      </c>
    </row>
    <row r="161" spans="1:8" s="87" customFormat="1" ht="35.25" customHeight="1" x14ac:dyDescent="0.25">
      <c r="A161" s="92" t="s">
        <v>1106</v>
      </c>
      <c r="B161" s="90" t="s">
        <v>77</v>
      </c>
      <c r="C161" s="95" t="s">
        <v>1107</v>
      </c>
      <c r="D161" s="96" t="s">
        <v>1108</v>
      </c>
      <c r="E161" s="88">
        <v>4</v>
      </c>
      <c r="F161" s="97">
        <v>1600</v>
      </c>
      <c r="G161" s="86">
        <v>4.5</v>
      </c>
      <c r="H161" s="86">
        <v>1800</v>
      </c>
    </row>
    <row r="162" spans="1:8" s="87" customFormat="1" ht="31.5" customHeight="1" x14ac:dyDescent="0.25">
      <c r="A162" s="92" t="s">
        <v>1109</v>
      </c>
      <c r="B162" s="90" t="s">
        <v>77</v>
      </c>
      <c r="C162" s="94" t="s">
        <v>1110</v>
      </c>
      <c r="D162" s="83" t="s">
        <v>1111</v>
      </c>
      <c r="E162" s="88">
        <v>3</v>
      </c>
      <c r="F162" s="97">
        <v>1200</v>
      </c>
      <c r="G162" s="86">
        <v>3.5</v>
      </c>
      <c r="H162" s="86">
        <v>1400</v>
      </c>
    </row>
    <row r="163" spans="1:8" s="87" customFormat="1" ht="35.25" customHeight="1" x14ac:dyDescent="0.25">
      <c r="A163" s="92" t="s">
        <v>1112</v>
      </c>
      <c r="B163" s="90" t="s">
        <v>77</v>
      </c>
      <c r="C163" s="95" t="s">
        <v>1107</v>
      </c>
      <c r="D163" s="96" t="s">
        <v>1113</v>
      </c>
      <c r="E163" s="88">
        <v>3</v>
      </c>
      <c r="F163" s="97">
        <v>1200</v>
      </c>
      <c r="G163" s="86">
        <v>3.5</v>
      </c>
      <c r="H163" s="86">
        <v>1400</v>
      </c>
    </row>
    <row r="164" spans="1:8" s="87" customFormat="1" ht="32.25" customHeight="1" x14ac:dyDescent="0.25">
      <c r="A164" s="92" t="s">
        <v>1114</v>
      </c>
      <c r="B164" s="90" t="s">
        <v>77</v>
      </c>
      <c r="C164" s="94" t="s">
        <v>1115</v>
      </c>
      <c r="D164" s="83" t="s">
        <v>1116</v>
      </c>
      <c r="E164" s="88">
        <v>2</v>
      </c>
      <c r="F164" s="97">
        <v>800</v>
      </c>
      <c r="G164" s="86">
        <v>2.5</v>
      </c>
      <c r="H164" s="86">
        <v>1000</v>
      </c>
    </row>
    <row r="165" spans="1:8" s="87" customFormat="1" ht="33" customHeight="1" x14ac:dyDescent="0.25">
      <c r="A165" s="92" t="s">
        <v>1117</v>
      </c>
      <c r="B165" s="90" t="s">
        <v>77</v>
      </c>
      <c r="C165" s="94" t="s">
        <v>1118</v>
      </c>
      <c r="D165" s="83" t="s">
        <v>1119</v>
      </c>
      <c r="E165" s="88">
        <v>5</v>
      </c>
      <c r="F165" s="97">
        <v>2000</v>
      </c>
      <c r="G165" s="86">
        <v>5.5</v>
      </c>
      <c r="H165" s="86">
        <v>2200</v>
      </c>
    </row>
    <row r="166" spans="1:8" s="87" customFormat="1" ht="30" customHeight="1" x14ac:dyDescent="0.25">
      <c r="A166" s="92" t="s">
        <v>1120</v>
      </c>
      <c r="B166" s="90" t="s">
        <v>77</v>
      </c>
      <c r="C166" s="94" t="s">
        <v>1121</v>
      </c>
      <c r="D166" s="83" t="s">
        <v>1122</v>
      </c>
      <c r="E166" s="84">
        <v>1.25</v>
      </c>
      <c r="F166" s="97">
        <v>500</v>
      </c>
      <c r="G166" s="86">
        <v>1.75</v>
      </c>
      <c r="H166" s="86">
        <v>700</v>
      </c>
    </row>
    <row r="167" spans="1:8" s="87" customFormat="1" ht="36" customHeight="1" x14ac:dyDescent="0.25">
      <c r="A167" s="92" t="s">
        <v>1123</v>
      </c>
      <c r="B167" s="90" t="s">
        <v>77</v>
      </c>
      <c r="C167" s="95" t="s">
        <v>1124</v>
      </c>
      <c r="D167" s="96" t="s">
        <v>1125</v>
      </c>
      <c r="E167" s="88">
        <v>2.5</v>
      </c>
      <c r="F167" s="97">
        <v>1000</v>
      </c>
      <c r="G167" s="86">
        <v>3</v>
      </c>
      <c r="H167" s="86">
        <v>1200</v>
      </c>
    </row>
    <row r="168" spans="1:8" s="87" customFormat="1" ht="35.25" customHeight="1" x14ac:dyDescent="0.25">
      <c r="A168" s="92" t="s">
        <v>1126</v>
      </c>
      <c r="B168" s="90" t="s">
        <v>77</v>
      </c>
      <c r="C168" s="91" t="s">
        <v>1127</v>
      </c>
      <c r="D168" s="83" t="s">
        <v>1128</v>
      </c>
      <c r="E168" s="88">
        <v>0.5</v>
      </c>
      <c r="F168" s="97">
        <v>200</v>
      </c>
      <c r="G168" s="86">
        <v>0.5</v>
      </c>
      <c r="H168" s="86">
        <v>200</v>
      </c>
    </row>
    <row r="169" spans="1:8" s="87" customFormat="1" ht="33.75" customHeight="1" x14ac:dyDescent="0.25">
      <c r="A169" s="92" t="s">
        <v>1129</v>
      </c>
      <c r="B169" s="90" t="s">
        <v>77</v>
      </c>
      <c r="C169" s="91" t="s">
        <v>1130</v>
      </c>
      <c r="D169" s="83" t="s">
        <v>1131</v>
      </c>
      <c r="E169" s="88">
        <v>2</v>
      </c>
      <c r="F169" s="97">
        <v>800</v>
      </c>
      <c r="G169" s="86">
        <v>2.5</v>
      </c>
      <c r="H169" s="86">
        <v>1000</v>
      </c>
    </row>
    <row r="170" spans="1:8" s="87" customFormat="1" ht="32.25" customHeight="1" x14ac:dyDescent="0.25">
      <c r="A170" s="92" t="s">
        <v>1132</v>
      </c>
      <c r="B170" s="90" t="s">
        <v>77</v>
      </c>
      <c r="C170" s="91" t="s">
        <v>1133</v>
      </c>
      <c r="D170" s="83" t="s">
        <v>1134</v>
      </c>
      <c r="E170" s="88">
        <v>8</v>
      </c>
      <c r="F170" s="97">
        <v>3200</v>
      </c>
      <c r="G170" s="86">
        <v>8.5</v>
      </c>
      <c r="H170" s="86">
        <v>3400</v>
      </c>
    </row>
    <row r="171" spans="1:8" s="87" customFormat="1" ht="32.25" customHeight="1" x14ac:dyDescent="0.25">
      <c r="A171" s="92" t="s">
        <v>1135</v>
      </c>
      <c r="B171" s="90" t="s">
        <v>77</v>
      </c>
      <c r="C171" s="91" t="s">
        <v>1136</v>
      </c>
      <c r="D171" s="83" t="s">
        <v>1137</v>
      </c>
      <c r="E171" s="88">
        <v>9</v>
      </c>
      <c r="F171" s="97">
        <v>3600</v>
      </c>
      <c r="G171" s="86">
        <v>9.5</v>
      </c>
      <c r="H171" s="86">
        <v>3800</v>
      </c>
    </row>
    <row r="172" spans="1:8" s="87" customFormat="1" ht="36.75" customHeight="1" x14ac:dyDescent="0.25">
      <c r="A172" s="92" t="s">
        <v>1138</v>
      </c>
      <c r="B172" s="90" t="s">
        <v>77</v>
      </c>
      <c r="C172" s="95" t="s">
        <v>1139</v>
      </c>
      <c r="D172" s="96" t="s">
        <v>1140</v>
      </c>
      <c r="E172" s="88">
        <v>3</v>
      </c>
      <c r="F172" s="97">
        <v>1200</v>
      </c>
      <c r="G172" s="86">
        <v>3.5</v>
      </c>
      <c r="H172" s="86">
        <v>1400</v>
      </c>
    </row>
    <row r="173" spans="1:8" s="87" customFormat="1" ht="31.5" customHeight="1" x14ac:dyDescent="0.25">
      <c r="A173" s="92" t="s">
        <v>1141</v>
      </c>
      <c r="B173" s="90" t="s">
        <v>77</v>
      </c>
      <c r="C173" s="94" t="s">
        <v>1142</v>
      </c>
      <c r="D173" s="83" t="s">
        <v>1143</v>
      </c>
      <c r="E173" s="88">
        <v>1</v>
      </c>
      <c r="F173" s="97">
        <v>400</v>
      </c>
      <c r="G173" s="86">
        <v>1</v>
      </c>
      <c r="H173" s="86">
        <v>400</v>
      </c>
    </row>
    <row r="174" spans="1:8" s="87" customFormat="1" ht="30" customHeight="1" x14ac:dyDescent="0.25">
      <c r="A174" s="92" t="s">
        <v>1144</v>
      </c>
      <c r="B174" s="90" t="s">
        <v>77</v>
      </c>
      <c r="C174" s="94" t="s">
        <v>1145</v>
      </c>
      <c r="D174" s="83" t="s">
        <v>1146</v>
      </c>
      <c r="E174" s="88">
        <v>2</v>
      </c>
      <c r="F174" s="97">
        <v>800</v>
      </c>
      <c r="G174" s="86">
        <v>2</v>
      </c>
      <c r="H174" s="86">
        <v>800</v>
      </c>
    </row>
    <row r="175" spans="1:8" s="87" customFormat="1" ht="31.5" customHeight="1" x14ac:dyDescent="0.25">
      <c r="A175" s="92" t="s">
        <v>1147</v>
      </c>
      <c r="B175" s="90" t="s">
        <v>77</v>
      </c>
      <c r="C175" s="94" t="s">
        <v>1148</v>
      </c>
      <c r="D175" s="83" t="s">
        <v>1149</v>
      </c>
      <c r="E175" s="84">
        <v>0.25</v>
      </c>
      <c r="F175" s="97">
        <v>100</v>
      </c>
      <c r="G175" s="86">
        <v>0.5</v>
      </c>
      <c r="H175" s="86">
        <v>200</v>
      </c>
    </row>
    <row r="176" spans="1:8" s="87" customFormat="1" ht="33" customHeight="1" x14ac:dyDescent="0.25">
      <c r="A176" s="92" t="s">
        <v>1150</v>
      </c>
      <c r="B176" s="90" t="s">
        <v>77</v>
      </c>
      <c r="C176" s="94" t="s">
        <v>1151</v>
      </c>
      <c r="D176" s="83" t="s">
        <v>1152</v>
      </c>
      <c r="E176" s="88">
        <v>4</v>
      </c>
      <c r="F176" s="97">
        <v>1600</v>
      </c>
      <c r="G176" s="86">
        <v>4.5</v>
      </c>
      <c r="H176" s="86">
        <v>1800</v>
      </c>
    </row>
    <row r="177" spans="1:8" s="87" customFormat="1" ht="33.75" customHeight="1" x14ac:dyDescent="0.25">
      <c r="A177" s="92" t="s">
        <v>1153</v>
      </c>
      <c r="B177" s="90" t="s">
        <v>77</v>
      </c>
      <c r="C177" s="95" t="s">
        <v>1154</v>
      </c>
      <c r="D177" s="96" t="s">
        <v>1155</v>
      </c>
      <c r="E177" s="88">
        <v>1.5</v>
      </c>
      <c r="F177" s="97">
        <v>600</v>
      </c>
      <c r="G177" s="86">
        <v>1.5</v>
      </c>
      <c r="H177" s="86">
        <v>600</v>
      </c>
    </row>
    <row r="178" spans="1:8" s="87" customFormat="1" ht="34.5" customHeight="1" x14ac:dyDescent="0.25">
      <c r="A178" s="92" t="s">
        <v>1156</v>
      </c>
      <c r="B178" s="100" t="s">
        <v>77</v>
      </c>
      <c r="C178" s="114" t="s">
        <v>1154</v>
      </c>
      <c r="D178" s="106" t="s">
        <v>1157</v>
      </c>
      <c r="E178" s="103">
        <v>1</v>
      </c>
      <c r="F178" s="97">
        <v>400</v>
      </c>
      <c r="G178" s="97">
        <v>1</v>
      </c>
      <c r="H178" s="97">
        <v>400</v>
      </c>
    </row>
    <row r="179" spans="1:8" s="87" customFormat="1" ht="39.75" customHeight="1" x14ac:dyDescent="0.25">
      <c r="A179" s="92" t="s">
        <v>1158</v>
      </c>
      <c r="B179" s="100" t="s">
        <v>77</v>
      </c>
      <c r="C179" s="114" t="s">
        <v>1159</v>
      </c>
      <c r="D179" s="106" t="s">
        <v>1160</v>
      </c>
      <c r="E179" s="103">
        <v>2</v>
      </c>
      <c r="F179" s="97">
        <v>800</v>
      </c>
      <c r="G179" s="97">
        <v>2</v>
      </c>
      <c r="H179" s="97">
        <v>800</v>
      </c>
    </row>
    <row r="180" spans="1:8" s="87" customFormat="1" ht="31.5" customHeight="1" x14ac:dyDescent="0.25">
      <c r="A180" s="92" t="s">
        <v>1161</v>
      </c>
      <c r="B180" s="90" t="s">
        <v>77</v>
      </c>
      <c r="C180" s="95" t="s">
        <v>1162</v>
      </c>
      <c r="D180" s="96" t="s">
        <v>1163</v>
      </c>
      <c r="E180" s="88">
        <v>0.5</v>
      </c>
      <c r="F180" s="97">
        <v>200</v>
      </c>
      <c r="G180" s="86">
        <v>0.5</v>
      </c>
      <c r="H180" s="86">
        <v>200</v>
      </c>
    </row>
    <row r="181" spans="1:8" s="87" customFormat="1" ht="31.5" x14ac:dyDescent="0.25">
      <c r="A181" s="92" t="s">
        <v>1164</v>
      </c>
      <c r="B181" s="90" t="s">
        <v>77</v>
      </c>
      <c r="C181" s="95" t="s">
        <v>1165</v>
      </c>
      <c r="D181" s="96" t="s">
        <v>1166</v>
      </c>
      <c r="E181" s="84">
        <v>0.75</v>
      </c>
      <c r="F181" s="97">
        <v>300</v>
      </c>
      <c r="G181" s="86">
        <v>1</v>
      </c>
      <c r="H181" s="86">
        <v>400</v>
      </c>
    </row>
    <row r="182" spans="1:8" s="87" customFormat="1" ht="41.25" customHeight="1" x14ac:dyDescent="0.25">
      <c r="A182" s="92" t="s">
        <v>1167</v>
      </c>
      <c r="B182" s="90" t="s">
        <v>77</v>
      </c>
      <c r="C182" s="94" t="s">
        <v>1168</v>
      </c>
      <c r="D182" s="83" t="s">
        <v>1169</v>
      </c>
      <c r="E182" s="88">
        <v>4.5</v>
      </c>
      <c r="F182" s="97">
        <v>1800</v>
      </c>
      <c r="G182" s="86">
        <v>4.5</v>
      </c>
      <c r="H182" s="86">
        <v>1800</v>
      </c>
    </row>
    <row r="183" spans="1:8" s="87" customFormat="1" ht="39" customHeight="1" x14ac:dyDescent="0.25">
      <c r="A183" s="92" t="s">
        <v>1170</v>
      </c>
      <c r="B183" s="90" t="s">
        <v>77</v>
      </c>
      <c r="C183" s="94" t="s">
        <v>1171</v>
      </c>
      <c r="D183" s="83" t="s">
        <v>1172</v>
      </c>
      <c r="E183" s="88">
        <v>1.5</v>
      </c>
      <c r="F183" s="97">
        <v>600</v>
      </c>
      <c r="G183" s="86">
        <v>1.5</v>
      </c>
      <c r="H183" s="86">
        <v>600</v>
      </c>
    </row>
    <row r="184" spans="1:8" s="87" customFormat="1" ht="31.5" customHeight="1" x14ac:dyDescent="0.25">
      <c r="A184" s="92" t="s">
        <v>1173</v>
      </c>
      <c r="B184" s="90" t="s">
        <v>5</v>
      </c>
      <c r="C184" s="94" t="s">
        <v>1174</v>
      </c>
      <c r="D184" s="83" t="s">
        <v>1175</v>
      </c>
      <c r="E184" s="88">
        <v>1.5</v>
      </c>
      <c r="F184" s="97">
        <v>600</v>
      </c>
      <c r="G184" s="86"/>
      <c r="H184" s="86"/>
    </row>
    <row r="185" spans="1:8" s="87" customFormat="1" ht="39" customHeight="1" x14ac:dyDescent="0.25">
      <c r="A185" s="92" t="s">
        <v>1176</v>
      </c>
      <c r="B185" s="90" t="s">
        <v>77</v>
      </c>
      <c r="C185" s="94" t="s">
        <v>1177</v>
      </c>
      <c r="D185" s="83" t="s">
        <v>1178</v>
      </c>
      <c r="E185" s="88">
        <v>0.5</v>
      </c>
      <c r="F185" s="97">
        <v>200</v>
      </c>
      <c r="G185" s="86">
        <v>0.5</v>
      </c>
      <c r="H185" s="86">
        <v>200</v>
      </c>
    </row>
    <row r="186" spans="1:8" s="87" customFormat="1" ht="38.25" customHeight="1" x14ac:dyDescent="0.25">
      <c r="A186" s="92" t="s">
        <v>1179</v>
      </c>
      <c r="B186" s="90" t="s">
        <v>77</v>
      </c>
      <c r="C186" s="94" t="s">
        <v>1180</v>
      </c>
      <c r="D186" s="83" t="s">
        <v>1181</v>
      </c>
      <c r="E186" s="88">
        <v>2</v>
      </c>
      <c r="F186" s="97">
        <v>800</v>
      </c>
      <c r="G186" s="86">
        <v>2</v>
      </c>
      <c r="H186" s="86">
        <v>800</v>
      </c>
    </row>
    <row r="187" spans="1:8" s="87" customFormat="1" ht="24.75" customHeight="1" x14ac:dyDescent="0.25">
      <c r="A187" s="92" t="s">
        <v>1182</v>
      </c>
      <c r="B187" s="100" t="s">
        <v>77</v>
      </c>
      <c r="C187" s="114" t="s">
        <v>1183</v>
      </c>
      <c r="D187" s="106" t="s">
        <v>1184</v>
      </c>
      <c r="E187" s="103">
        <v>2</v>
      </c>
      <c r="F187" s="97">
        <v>800</v>
      </c>
      <c r="G187" s="97">
        <v>2.5</v>
      </c>
      <c r="H187" s="97">
        <v>1000</v>
      </c>
    </row>
    <row r="188" spans="1:8" s="87" customFormat="1" ht="21.75" customHeight="1" x14ac:dyDescent="0.25">
      <c r="A188" s="89">
        <v>879</v>
      </c>
      <c r="B188" s="90" t="s">
        <v>77</v>
      </c>
      <c r="C188" s="95" t="s">
        <v>1185</v>
      </c>
      <c r="D188" s="96" t="s">
        <v>1186</v>
      </c>
      <c r="E188" s="88">
        <v>3</v>
      </c>
      <c r="F188" s="86">
        <v>1200</v>
      </c>
      <c r="G188" s="86"/>
      <c r="H188" s="86"/>
    </row>
    <row r="189" spans="1:8" s="87" customFormat="1" ht="51" customHeight="1" x14ac:dyDescent="0.25">
      <c r="A189" s="89">
        <v>880</v>
      </c>
      <c r="B189" s="90" t="s">
        <v>77</v>
      </c>
      <c r="C189" s="94" t="s">
        <v>1187</v>
      </c>
      <c r="D189" s="83" t="s">
        <v>1188</v>
      </c>
      <c r="E189" s="88">
        <v>3.5</v>
      </c>
      <c r="F189" s="86">
        <v>1400</v>
      </c>
      <c r="G189" s="86"/>
      <c r="H189" s="86"/>
    </row>
    <row r="190" spans="1:8" s="87" customFormat="1" ht="15.75" customHeight="1" x14ac:dyDescent="0.25">
      <c r="A190" s="89">
        <v>881</v>
      </c>
      <c r="B190" s="90" t="s">
        <v>77</v>
      </c>
      <c r="C190" s="91" t="s">
        <v>1189</v>
      </c>
      <c r="D190" s="83" t="s">
        <v>1190</v>
      </c>
      <c r="E190" s="88">
        <v>3</v>
      </c>
      <c r="F190" s="86">
        <v>1200</v>
      </c>
      <c r="G190" s="86"/>
      <c r="H190" s="86"/>
    </row>
    <row r="191" spans="1:8" s="87" customFormat="1" ht="36" customHeight="1" x14ac:dyDescent="0.25">
      <c r="A191" s="92" t="s">
        <v>1191</v>
      </c>
      <c r="B191" s="90" t="s">
        <v>77</v>
      </c>
      <c r="C191" s="91" t="s">
        <v>1192</v>
      </c>
      <c r="D191" s="83" t="s">
        <v>1193</v>
      </c>
      <c r="E191" s="88">
        <v>0.5</v>
      </c>
      <c r="F191" s="97">
        <v>200</v>
      </c>
      <c r="G191" s="86">
        <v>0.75</v>
      </c>
      <c r="H191" s="86">
        <v>300</v>
      </c>
    </row>
    <row r="192" spans="1:8" s="87" customFormat="1" ht="36" customHeight="1" x14ac:dyDescent="0.25">
      <c r="A192" s="92" t="s">
        <v>1194</v>
      </c>
      <c r="B192" s="90" t="s">
        <v>77</v>
      </c>
      <c r="C192" s="91" t="s">
        <v>1195</v>
      </c>
      <c r="D192" s="83" t="s">
        <v>1196</v>
      </c>
      <c r="E192" s="88">
        <v>4</v>
      </c>
      <c r="F192" s="97">
        <v>1600</v>
      </c>
      <c r="G192" s="86">
        <v>4.5</v>
      </c>
      <c r="H192" s="86">
        <v>1800</v>
      </c>
    </row>
    <row r="193" spans="1:8" s="87" customFormat="1" ht="30.75" customHeight="1" x14ac:dyDescent="0.25">
      <c r="A193" s="92" t="s">
        <v>1197</v>
      </c>
      <c r="B193" s="90" t="s">
        <v>77</v>
      </c>
      <c r="C193" s="91" t="s">
        <v>1198</v>
      </c>
      <c r="D193" s="83" t="s">
        <v>1199</v>
      </c>
      <c r="E193" s="88">
        <v>5</v>
      </c>
      <c r="F193" s="97">
        <v>2000</v>
      </c>
      <c r="G193" s="86">
        <v>5.5</v>
      </c>
      <c r="H193" s="86">
        <v>2200</v>
      </c>
    </row>
    <row r="194" spans="1:8" s="87" customFormat="1" ht="33" customHeight="1" x14ac:dyDescent="0.25">
      <c r="A194" s="92" t="s">
        <v>1200</v>
      </c>
      <c r="B194" s="90" t="s">
        <v>77</v>
      </c>
      <c r="C194" s="91" t="s">
        <v>1201</v>
      </c>
      <c r="D194" s="83" t="s">
        <v>1202</v>
      </c>
      <c r="E194" s="88">
        <v>3.5</v>
      </c>
      <c r="F194" s="97">
        <v>1400</v>
      </c>
      <c r="G194" s="86">
        <v>4</v>
      </c>
      <c r="H194" s="86">
        <v>1600</v>
      </c>
    </row>
    <row r="195" spans="1:8" s="87" customFormat="1" ht="21" customHeight="1" x14ac:dyDescent="0.25">
      <c r="A195" s="89">
        <v>890</v>
      </c>
      <c r="B195" s="90" t="s">
        <v>77</v>
      </c>
      <c r="C195" s="91" t="s">
        <v>1203</v>
      </c>
      <c r="D195" s="83" t="s">
        <v>1204</v>
      </c>
      <c r="E195" s="88">
        <v>5.5</v>
      </c>
      <c r="F195" s="86">
        <v>2200</v>
      </c>
      <c r="G195" s="86"/>
      <c r="H195" s="86"/>
    </row>
    <row r="196" spans="1:8" s="87" customFormat="1" ht="36" customHeight="1" x14ac:dyDescent="0.25">
      <c r="A196" s="92" t="s">
        <v>1205</v>
      </c>
      <c r="B196" s="90" t="s">
        <v>5</v>
      </c>
      <c r="C196" s="91" t="s">
        <v>1206</v>
      </c>
      <c r="D196" s="83" t="s">
        <v>1207</v>
      </c>
      <c r="E196" s="88">
        <v>2.5</v>
      </c>
      <c r="F196" s="86">
        <v>1000</v>
      </c>
      <c r="G196" s="86">
        <v>2</v>
      </c>
      <c r="H196" s="86">
        <v>800</v>
      </c>
    </row>
    <row r="197" spans="1:8" s="87" customFormat="1" ht="51.75" customHeight="1" x14ac:dyDescent="0.25">
      <c r="A197" s="92" t="s">
        <v>1208</v>
      </c>
      <c r="B197" s="90" t="s">
        <v>5</v>
      </c>
      <c r="C197" s="91" t="s">
        <v>1209</v>
      </c>
      <c r="D197" s="83" t="s">
        <v>1210</v>
      </c>
      <c r="E197" s="88">
        <v>1</v>
      </c>
      <c r="F197" s="86">
        <v>400</v>
      </c>
      <c r="G197" s="86">
        <v>1</v>
      </c>
      <c r="H197" s="86">
        <v>400</v>
      </c>
    </row>
    <row r="198" spans="1:8" s="87" customFormat="1" ht="36" customHeight="1" x14ac:dyDescent="0.25">
      <c r="A198" s="92" t="s">
        <v>1211</v>
      </c>
      <c r="B198" s="90" t="s">
        <v>77</v>
      </c>
      <c r="C198" s="91" t="s">
        <v>1212</v>
      </c>
      <c r="D198" s="83" t="s">
        <v>1213</v>
      </c>
      <c r="E198" s="88">
        <v>1</v>
      </c>
      <c r="F198" s="86">
        <v>400</v>
      </c>
      <c r="G198" s="86">
        <v>1.5</v>
      </c>
      <c r="H198" s="86">
        <v>600</v>
      </c>
    </row>
    <row r="199" spans="1:8" s="87" customFormat="1" ht="29.25" customHeight="1" x14ac:dyDescent="0.25">
      <c r="A199" s="89">
        <v>897</v>
      </c>
      <c r="B199" s="90" t="s">
        <v>77</v>
      </c>
      <c r="C199" s="91" t="s">
        <v>1214</v>
      </c>
      <c r="D199" s="83" t="s">
        <v>1215</v>
      </c>
      <c r="E199" s="84" t="s">
        <v>114</v>
      </c>
      <c r="F199" s="86">
        <v>10000</v>
      </c>
      <c r="G199" s="86"/>
      <c r="H199" s="86"/>
    </row>
    <row r="200" spans="1:8" s="87" customFormat="1" ht="36.75" customHeight="1" x14ac:dyDescent="0.25">
      <c r="A200" s="92" t="s">
        <v>1216</v>
      </c>
      <c r="B200" s="90" t="s">
        <v>77</v>
      </c>
      <c r="C200" s="91" t="s">
        <v>1217</v>
      </c>
      <c r="D200" s="83" t="s">
        <v>1218</v>
      </c>
      <c r="E200" s="88">
        <v>1</v>
      </c>
      <c r="F200" s="86">
        <v>400</v>
      </c>
      <c r="G200" s="86">
        <v>1</v>
      </c>
      <c r="H200" s="86">
        <v>400</v>
      </c>
    </row>
    <row r="201" spans="1:8" s="87" customFormat="1" ht="15" customHeight="1" x14ac:dyDescent="0.25">
      <c r="A201" s="89">
        <v>1211</v>
      </c>
      <c r="B201" s="90" t="s">
        <v>77</v>
      </c>
      <c r="C201" s="91" t="s">
        <v>766</v>
      </c>
      <c r="D201" s="83" t="s">
        <v>1219</v>
      </c>
      <c r="E201" s="84" t="s">
        <v>114</v>
      </c>
      <c r="F201" s="86">
        <v>4000</v>
      </c>
      <c r="G201" s="86"/>
      <c r="H201" s="86"/>
    </row>
    <row r="202" spans="1:8" s="87" customFormat="1" ht="15" customHeight="1" x14ac:dyDescent="0.25">
      <c r="A202" s="89">
        <v>1212</v>
      </c>
      <c r="B202" s="90" t="s">
        <v>77</v>
      </c>
      <c r="C202" s="91" t="s">
        <v>769</v>
      </c>
      <c r="D202" s="83" t="s">
        <v>1220</v>
      </c>
      <c r="E202" s="84" t="s">
        <v>114</v>
      </c>
      <c r="F202" s="86">
        <v>7000</v>
      </c>
      <c r="G202" s="86"/>
      <c r="H202" s="86"/>
    </row>
    <row r="203" spans="1:8" s="87" customFormat="1" ht="42.75" customHeight="1" x14ac:dyDescent="0.25">
      <c r="A203" s="115">
        <v>1176</v>
      </c>
      <c r="B203" s="90" t="s">
        <v>77</v>
      </c>
      <c r="C203" s="91" t="s">
        <v>1221</v>
      </c>
      <c r="D203" s="83" t="s">
        <v>1222</v>
      </c>
      <c r="E203" s="84"/>
      <c r="F203" s="86">
        <v>31000</v>
      </c>
      <c r="G203" s="86"/>
      <c r="H203" s="86"/>
    </row>
    <row r="204" spans="1:8" s="87" customFormat="1" ht="27.75" customHeight="1" x14ac:dyDescent="0.25">
      <c r="A204" s="111"/>
      <c r="B204" s="108"/>
      <c r="C204" s="91"/>
      <c r="D204" s="104" t="s">
        <v>1223</v>
      </c>
      <c r="E204" s="110"/>
      <c r="F204" s="85"/>
      <c r="G204" s="85"/>
      <c r="H204" s="85"/>
    </row>
    <row r="205" spans="1:8" s="87" customFormat="1" ht="37.5" customHeight="1" x14ac:dyDescent="0.25">
      <c r="A205" s="92" t="s">
        <v>1224</v>
      </c>
      <c r="B205" s="90" t="s">
        <v>77</v>
      </c>
      <c r="C205" s="91" t="s">
        <v>1225</v>
      </c>
      <c r="D205" s="96" t="s">
        <v>1226</v>
      </c>
      <c r="E205" s="116" t="s">
        <v>114</v>
      </c>
      <c r="F205" s="85">
        <v>100</v>
      </c>
      <c r="G205" s="85" t="s">
        <v>114</v>
      </c>
      <c r="H205" s="85">
        <v>100</v>
      </c>
    </row>
    <row r="206" spans="1:8" s="87" customFormat="1" ht="39" customHeight="1" x14ac:dyDescent="0.25">
      <c r="A206" s="92" t="s">
        <v>1227</v>
      </c>
      <c r="B206" s="90" t="s">
        <v>77</v>
      </c>
      <c r="C206" s="91" t="s">
        <v>1228</v>
      </c>
      <c r="D206" s="96" t="s">
        <v>1229</v>
      </c>
      <c r="E206" s="116" t="s">
        <v>114</v>
      </c>
      <c r="F206" s="85">
        <v>100</v>
      </c>
      <c r="G206" s="85" t="s">
        <v>114</v>
      </c>
      <c r="H206" s="85">
        <v>100</v>
      </c>
    </row>
    <row r="207" spans="1:8" s="87" customFormat="1" ht="35.25" customHeight="1" x14ac:dyDescent="0.25">
      <c r="A207" s="92" t="s">
        <v>1230</v>
      </c>
      <c r="B207" s="90" t="s">
        <v>77</v>
      </c>
      <c r="C207" s="91" t="s">
        <v>1231</v>
      </c>
      <c r="D207" s="96" t="s">
        <v>1232</v>
      </c>
      <c r="E207" s="116" t="s">
        <v>114</v>
      </c>
      <c r="F207" s="85">
        <v>100</v>
      </c>
      <c r="G207" s="85" t="s">
        <v>114</v>
      </c>
      <c r="H207" s="85">
        <v>100</v>
      </c>
    </row>
    <row r="208" spans="1:8" s="87" customFormat="1" ht="39" customHeight="1" x14ac:dyDescent="0.25">
      <c r="A208" s="92" t="s">
        <v>1233</v>
      </c>
      <c r="B208" s="100" t="s">
        <v>77</v>
      </c>
      <c r="C208" s="105" t="s">
        <v>240</v>
      </c>
      <c r="D208" s="106" t="s">
        <v>1234</v>
      </c>
      <c r="E208" s="117" t="s">
        <v>114</v>
      </c>
      <c r="F208" s="99">
        <v>100</v>
      </c>
      <c r="G208" s="99" t="s">
        <v>114</v>
      </c>
      <c r="H208" s="99">
        <v>100</v>
      </c>
    </row>
    <row r="209" spans="1:8" s="87" customFormat="1" ht="36.75" customHeight="1" x14ac:dyDescent="0.25">
      <c r="A209" s="92" t="s">
        <v>1235</v>
      </c>
      <c r="B209" s="90" t="s">
        <v>77</v>
      </c>
      <c r="C209" s="91" t="s">
        <v>1236</v>
      </c>
      <c r="D209" s="83" t="s">
        <v>1237</v>
      </c>
      <c r="E209" s="116" t="s">
        <v>114</v>
      </c>
      <c r="F209" s="85">
        <v>100</v>
      </c>
      <c r="G209" s="85" t="s">
        <v>114</v>
      </c>
      <c r="H209" s="85">
        <v>100</v>
      </c>
    </row>
    <row r="210" spans="1:8" s="87" customFormat="1" ht="33" customHeight="1" x14ac:dyDescent="0.25">
      <c r="A210" s="92" t="s">
        <v>1238</v>
      </c>
      <c r="B210" s="90" t="s">
        <v>77</v>
      </c>
      <c r="C210" s="91" t="s">
        <v>747</v>
      </c>
      <c r="D210" s="83" t="s">
        <v>1239</v>
      </c>
      <c r="E210" s="116" t="s">
        <v>114</v>
      </c>
      <c r="F210" s="85">
        <v>100</v>
      </c>
      <c r="G210" s="85" t="s">
        <v>114</v>
      </c>
      <c r="H210" s="85">
        <v>100</v>
      </c>
    </row>
    <row r="211" spans="1:8" s="87" customFormat="1" ht="31.5" x14ac:dyDescent="0.25">
      <c r="A211" s="92" t="s">
        <v>1240</v>
      </c>
      <c r="B211" s="90" t="s">
        <v>77</v>
      </c>
      <c r="C211" s="91" t="s">
        <v>1241</v>
      </c>
      <c r="D211" s="83" t="s">
        <v>1242</v>
      </c>
      <c r="E211" s="116" t="s">
        <v>114</v>
      </c>
      <c r="F211" s="85">
        <v>100</v>
      </c>
      <c r="G211" s="85" t="s">
        <v>114</v>
      </c>
      <c r="H211" s="85">
        <v>100</v>
      </c>
    </row>
    <row r="212" spans="1:8" s="87" customFormat="1" ht="39" customHeight="1" x14ac:dyDescent="0.25">
      <c r="A212" s="92" t="s">
        <v>1243</v>
      </c>
      <c r="B212" s="90" t="s">
        <v>77</v>
      </c>
      <c r="C212" s="91" t="s">
        <v>1244</v>
      </c>
      <c r="D212" s="83" t="s">
        <v>1245</v>
      </c>
      <c r="E212" s="116" t="s">
        <v>1246</v>
      </c>
      <c r="F212" s="85">
        <v>100</v>
      </c>
      <c r="G212" s="85" t="s">
        <v>1246</v>
      </c>
      <c r="H212" s="85">
        <v>100</v>
      </c>
    </row>
    <row r="213" spans="1:8" s="87" customFormat="1" ht="28.5" customHeight="1" x14ac:dyDescent="0.25">
      <c r="A213" s="89">
        <v>1184</v>
      </c>
      <c r="B213" s="90" t="s">
        <v>77</v>
      </c>
      <c r="C213" s="91" t="s">
        <v>1247</v>
      </c>
      <c r="D213" s="83" t="s">
        <v>1248</v>
      </c>
      <c r="E213" s="116" t="s">
        <v>1249</v>
      </c>
      <c r="F213" s="85">
        <v>350</v>
      </c>
      <c r="G213" s="85" t="s">
        <v>1249</v>
      </c>
      <c r="H213" s="85">
        <v>350</v>
      </c>
    </row>
    <row r="214" spans="1:8" s="87" customFormat="1" ht="54.75" customHeight="1" x14ac:dyDescent="0.25">
      <c r="A214" s="92" t="s">
        <v>1250</v>
      </c>
      <c r="B214" s="90" t="s">
        <v>77</v>
      </c>
      <c r="C214" s="91" t="s">
        <v>1251</v>
      </c>
      <c r="D214" s="83" t="s">
        <v>1252</v>
      </c>
      <c r="E214" s="116" t="s">
        <v>1249</v>
      </c>
      <c r="F214" s="85">
        <v>100</v>
      </c>
      <c r="G214" s="85" t="s">
        <v>1249</v>
      </c>
      <c r="H214" s="85">
        <v>100</v>
      </c>
    </row>
    <row r="215" spans="1:8" s="87" customFormat="1" ht="50.25" customHeight="1" x14ac:dyDescent="0.25">
      <c r="A215" s="89">
        <v>1175</v>
      </c>
      <c r="B215" s="90" t="s">
        <v>77</v>
      </c>
      <c r="C215" s="91" t="s">
        <v>1253</v>
      </c>
      <c r="D215" s="83" t="s">
        <v>1254</v>
      </c>
      <c r="E215" s="116" t="s">
        <v>114</v>
      </c>
      <c r="F215" s="85">
        <v>50</v>
      </c>
      <c r="G215" s="85" t="s">
        <v>114</v>
      </c>
      <c r="H215" s="85">
        <v>50</v>
      </c>
    </row>
    <row r="216" spans="1:8" s="87" customFormat="1" x14ac:dyDescent="0.25">
      <c r="A216" s="118"/>
      <c r="C216" s="119"/>
      <c r="D216" s="120"/>
      <c r="E216" s="121"/>
      <c r="F216" s="122"/>
      <c r="G216" s="122"/>
      <c r="H216" s="122"/>
    </row>
    <row r="217" spans="1:8" s="87" customFormat="1" x14ac:dyDescent="0.25">
      <c r="A217" s="118"/>
      <c r="C217" s="119"/>
      <c r="D217" s="120"/>
      <c r="E217" s="121"/>
      <c r="F217" s="122"/>
      <c r="G217" s="122"/>
      <c r="H217" s="122"/>
    </row>
    <row r="218" spans="1:8" s="87" customFormat="1" x14ac:dyDescent="0.25">
      <c r="A218" s="118"/>
      <c r="C218" s="119"/>
      <c r="D218" s="120"/>
      <c r="E218" s="121"/>
      <c r="F218" s="122"/>
      <c r="G218" s="122"/>
      <c r="H218" s="122"/>
    </row>
    <row r="219" spans="1:8" s="87" customFormat="1" x14ac:dyDescent="0.25">
      <c r="A219" s="118"/>
      <c r="C219" s="119"/>
      <c r="D219" s="120"/>
      <c r="E219" s="121"/>
      <c r="F219" s="122"/>
      <c r="G219" s="122"/>
      <c r="H219" s="122"/>
    </row>
    <row r="220" spans="1:8" s="87" customFormat="1" x14ac:dyDescent="0.25">
      <c r="A220" s="118"/>
      <c r="C220" s="119"/>
      <c r="D220" s="120"/>
      <c r="E220" s="121"/>
      <c r="F220" s="122"/>
      <c r="G220" s="122"/>
      <c r="H220" s="122"/>
    </row>
    <row r="221" spans="1:8" s="87" customFormat="1" x14ac:dyDescent="0.25">
      <c r="A221" s="118"/>
      <c r="C221" s="119"/>
      <c r="D221" s="120"/>
      <c r="E221" s="121"/>
      <c r="F221" s="122"/>
      <c r="G221" s="122"/>
      <c r="H221" s="122"/>
    </row>
    <row r="222" spans="1:8" s="87" customFormat="1" x14ac:dyDescent="0.25">
      <c r="A222" s="118"/>
      <c r="C222" s="119"/>
      <c r="D222" s="120"/>
      <c r="E222" s="121"/>
      <c r="F222" s="122"/>
      <c r="G222" s="122"/>
      <c r="H222" s="122"/>
    </row>
    <row r="223" spans="1:8" s="87" customFormat="1" x14ac:dyDescent="0.25">
      <c r="A223" s="118"/>
      <c r="C223" s="119"/>
      <c r="D223" s="120"/>
      <c r="E223" s="121"/>
      <c r="F223" s="122"/>
      <c r="G223" s="122"/>
      <c r="H223" s="122"/>
    </row>
    <row r="224" spans="1:8" s="87" customFormat="1" x14ac:dyDescent="0.25">
      <c r="A224" s="118"/>
      <c r="C224" s="119"/>
      <c r="D224" s="120"/>
      <c r="E224" s="121"/>
      <c r="F224" s="122"/>
      <c r="G224" s="122"/>
      <c r="H224" s="122"/>
    </row>
    <row r="225" spans="1:8" s="87" customFormat="1" x14ac:dyDescent="0.25">
      <c r="A225" s="118"/>
      <c r="C225" s="119"/>
      <c r="D225" s="120"/>
      <c r="E225" s="121"/>
      <c r="F225" s="122"/>
      <c r="G225" s="122"/>
      <c r="H225" s="122"/>
    </row>
    <row r="226" spans="1:8" s="87" customFormat="1" x14ac:dyDescent="0.25">
      <c r="A226" s="118"/>
      <c r="C226" s="119"/>
      <c r="D226" s="120"/>
      <c r="E226" s="121"/>
      <c r="F226" s="122"/>
      <c r="G226" s="122"/>
      <c r="H226" s="122"/>
    </row>
    <row r="227" spans="1:8" s="87" customFormat="1" x14ac:dyDescent="0.25">
      <c r="A227" s="118"/>
      <c r="C227" s="119"/>
      <c r="D227" s="120"/>
      <c r="E227" s="121"/>
      <c r="F227" s="122"/>
      <c r="G227" s="122"/>
      <c r="H227" s="122"/>
    </row>
    <row r="228" spans="1:8" s="87" customFormat="1" x14ac:dyDescent="0.25">
      <c r="A228" s="118"/>
      <c r="C228" s="119"/>
      <c r="D228" s="120"/>
      <c r="E228" s="121"/>
      <c r="F228" s="122"/>
      <c r="G228" s="122"/>
      <c r="H228" s="122"/>
    </row>
    <row r="229" spans="1:8" s="87" customFormat="1" x14ac:dyDescent="0.25">
      <c r="A229" s="118"/>
      <c r="C229" s="119"/>
      <c r="D229" s="120"/>
      <c r="E229" s="121"/>
      <c r="F229" s="122"/>
      <c r="G229" s="122"/>
      <c r="H229" s="122"/>
    </row>
    <row r="230" spans="1:8" s="87" customFormat="1" x14ac:dyDescent="0.25">
      <c r="A230" s="118"/>
      <c r="C230" s="119"/>
      <c r="D230" s="120"/>
      <c r="E230" s="121"/>
      <c r="F230" s="122"/>
      <c r="G230" s="122"/>
      <c r="H230" s="122"/>
    </row>
    <row r="231" spans="1:8" s="87" customFormat="1" x14ac:dyDescent="0.25">
      <c r="A231" s="118"/>
      <c r="C231" s="119"/>
      <c r="D231" s="120"/>
      <c r="E231" s="121"/>
      <c r="F231" s="122"/>
      <c r="G231" s="122"/>
      <c r="H231" s="122"/>
    </row>
  </sheetData>
  <mergeCells count="7">
    <mergeCell ref="A5:G5"/>
    <mergeCell ref="A1:H1"/>
    <mergeCell ref="A3:A4"/>
    <mergeCell ref="B3:C4"/>
    <mergeCell ref="D3:D4"/>
    <mergeCell ref="E3:F3"/>
    <mergeCell ref="G3:H3"/>
  </mergeCells>
  <pageMargins left="0.43" right="0.39" top="0.75" bottom="0.75" header="0.3" footer="0.3"/>
  <pageSetup paperSize="9" scale="77" fitToHeight="0" orientation="portrait" horizontalDpi="180" verticalDpi="180" r:id="rId1"/>
  <rowBreaks count="7" manualBreakCount="7">
    <brk id="17" max="7" man="1"/>
    <brk id="47" max="7" man="1"/>
    <brk id="70" max="7" man="1"/>
    <brk id="95" max="7" man="1"/>
    <brk id="122" max="7" man="1"/>
    <brk id="146" max="7" man="1"/>
    <brk id="17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22" sqref="A22"/>
      <selection pane="bottomRight" activeCell="V6" sqref="V6"/>
    </sheetView>
  </sheetViews>
  <sheetFormatPr defaultColWidth="9.28515625" defaultRowHeight="18.75" x14ac:dyDescent="0.3"/>
  <cols>
    <col min="1" max="1" width="9" style="128" hidden="1" customWidth="1"/>
    <col min="2" max="2" width="16.42578125" style="128" customWidth="1"/>
    <col min="3" max="4" width="13.42578125" style="239" hidden="1" customWidth="1"/>
    <col min="5" max="6" width="17.85546875" style="239" hidden="1" customWidth="1"/>
    <col min="7" max="10" width="9.42578125" style="240" hidden="1" customWidth="1"/>
    <col min="11" max="12" width="17" style="128" hidden="1" customWidth="1"/>
    <col min="13" max="13" width="15.7109375" style="128" hidden="1" customWidth="1"/>
    <col min="14" max="15" width="17" style="128" hidden="1" customWidth="1"/>
    <col min="16" max="16" width="11.7109375" style="128" hidden="1" customWidth="1"/>
    <col min="17" max="18" width="10.28515625" style="128" hidden="1" customWidth="1"/>
    <col min="19" max="19" width="9.28515625" style="128" hidden="1" customWidth="1"/>
    <col min="20" max="20" width="10.28515625" style="128" hidden="1" customWidth="1"/>
    <col min="21" max="21" width="6.5703125" style="128" customWidth="1"/>
    <col min="22" max="22" width="70.7109375" style="128" bestFit="1" customWidth="1"/>
    <col min="23" max="23" width="31.5703125" style="128" bestFit="1" customWidth="1"/>
    <col min="24" max="24" width="6.140625" style="128" hidden="1" customWidth="1"/>
    <col min="25" max="25" width="7" style="128" hidden="1" customWidth="1"/>
    <col min="26" max="26" width="3.85546875" style="128" hidden="1" customWidth="1"/>
    <col min="27" max="27" width="12.85546875" style="128" hidden="1" customWidth="1"/>
    <col min="28" max="31" width="0" style="128" hidden="1" customWidth="1"/>
    <col min="32" max="32" width="13.85546875" style="128" hidden="1" customWidth="1"/>
    <col min="33" max="33" width="12.85546875" style="128" hidden="1" customWidth="1"/>
    <col min="34" max="34" width="0" style="128" hidden="1" customWidth="1"/>
    <col min="35" max="36" width="15" style="128" hidden="1" customWidth="1"/>
    <col min="37" max="39" width="0" style="128" hidden="1" customWidth="1"/>
    <col min="40" max="42" width="13" style="128" bestFit="1" customWidth="1"/>
    <col min="43" max="256" width="9.28515625" style="128"/>
    <col min="257" max="257" width="0" style="128" hidden="1" customWidth="1"/>
    <col min="258" max="258" width="16.42578125" style="128" customWidth="1"/>
    <col min="259" max="276" width="0" style="128" hidden="1" customWidth="1"/>
    <col min="277" max="277" width="6.5703125" style="128" customWidth="1"/>
    <col min="278" max="278" width="70.7109375" style="128" bestFit="1" customWidth="1"/>
    <col min="279" max="279" width="31.5703125" style="128" bestFit="1" customWidth="1"/>
    <col min="280" max="295" width="0" style="128" hidden="1" customWidth="1"/>
    <col min="296" max="298" width="13" style="128" bestFit="1" customWidth="1"/>
    <col min="299" max="512" width="9.28515625" style="128"/>
    <col min="513" max="513" width="0" style="128" hidden="1" customWidth="1"/>
    <col min="514" max="514" width="16.42578125" style="128" customWidth="1"/>
    <col min="515" max="532" width="0" style="128" hidden="1" customWidth="1"/>
    <col min="533" max="533" width="6.5703125" style="128" customWidth="1"/>
    <col min="534" max="534" width="70.7109375" style="128" bestFit="1" customWidth="1"/>
    <col min="535" max="535" width="31.5703125" style="128" bestFit="1" customWidth="1"/>
    <col min="536" max="551" width="0" style="128" hidden="1" customWidth="1"/>
    <col min="552" max="554" width="13" style="128" bestFit="1" customWidth="1"/>
    <col min="555" max="768" width="9.28515625" style="128"/>
    <col min="769" max="769" width="0" style="128" hidden="1" customWidth="1"/>
    <col min="770" max="770" width="16.42578125" style="128" customWidth="1"/>
    <col min="771" max="788" width="0" style="128" hidden="1" customWidth="1"/>
    <col min="789" max="789" width="6.5703125" style="128" customWidth="1"/>
    <col min="790" max="790" width="70.7109375" style="128" bestFit="1" customWidth="1"/>
    <col min="791" max="791" width="31.5703125" style="128" bestFit="1" customWidth="1"/>
    <col min="792" max="807" width="0" style="128" hidden="1" customWidth="1"/>
    <col min="808" max="810" width="13" style="128" bestFit="1" customWidth="1"/>
    <col min="811" max="1024" width="9.28515625" style="128"/>
    <col min="1025" max="1025" width="0" style="128" hidden="1" customWidth="1"/>
    <col min="1026" max="1026" width="16.42578125" style="128" customWidth="1"/>
    <col min="1027" max="1044" width="0" style="128" hidden="1" customWidth="1"/>
    <col min="1045" max="1045" width="6.5703125" style="128" customWidth="1"/>
    <col min="1046" max="1046" width="70.7109375" style="128" bestFit="1" customWidth="1"/>
    <col min="1047" max="1047" width="31.5703125" style="128" bestFit="1" customWidth="1"/>
    <col min="1048" max="1063" width="0" style="128" hidden="1" customWidth="1"/>
    <col min="1064" max="1066" width="13" style="128" bestFit="1" customWidth="1"/>
    <col min="1067" max="1280" width="9.28515625" style="128"/>
    <col min="1281" max="1281" width="0" style="128" hidden="1" customWidth="1"/>
    <col min="1282" max="1282" width="16.42578125" style="128" customWidth="1"/>
    <col min="1283" max="1300" width="0" style="128" hidden="1" customWidth="1"/>
    <col min="1301" max="1301" width="6.5703125" style="128" customWidth="1"/>
    <col min="1302" max="1302" width="70.7109375" style="128" bestFit="1" customWidth="1"/>
    <col min="1303" max="1303" width="31.5703125" style="128" bestFit="1" customWidth="1"/>
    <col min="1304" max="1319" width="0" style="128" hidden="1" customWidth="1"/>
    <col min="1320" max="1322" width="13" style="128" bestFit="1" customWidth="1"/>
    <col min="1323" max="1536" width="9.28515625" style="128"/>
    <col min="1537" max="1537" width="0" style="128" hidden="1" customWidth="1"/>
    <col min="1538" max="1538" width="16.42578125" style="128" customWidth="1"/>
    <col min="1539" max="1556" width="0" style="128" hidden="1" customWidth="1"/>
    <col min="1557" max="1557" width="6.5703125" style="128" customWidth="1"/>
    <col min="1558" max="1558" width="70.7109375" style="128" bestFit="1" customWidth="1"/>
    <col min="1559" max="1559" width="31.5703125" style="128" bestFit="1" customWidth="1"/>
    <col min="1560" max="1575" width="0" style="128" hidden="1" customWidth="1"/>
    <col min="1576" max="1578" width="13" style="128" bestFit="1" customWidth="1"/>
    <col min="1579" max="1792" width="9.28515625" style="128"/>
    <col min="1793" max="1793" width="0" style="128" hidden="1" customWidth="1"/>
    <col min="1794" max="1794" width="16.42578125" style="128" customWidth="1"/>
    <col min="1795" max="1812" width="0" style="128" hidden="1" customWidth="1"/>
    <col min="1813" max="1813" width="6.5703125" style="128" customWidth="1"/>
    <col min="1814" max="1814" width="70.7109375" style="128" bestFit="1" customWidth="1"/>
    <col min="1815" max="1815" width="31.5703125" style="128" bestFit="1" customWidth="1"/>
    <col min="1816" max="1831" width="0" style="128" hidden="1" customWidth="1"/>
    <col min="1832" max="1834" width="13" style="128" bestFit="1" customWidth="1"/>
    <col min="1835" max="2048" width="9.28515625" style="128"/>
    <col min="2049" max="2049" width="0" style="128" hidden="1" customWidth="1"/>
    <col min="2050" max="2050" width="16.42578125" style="128" customWidth="1"/>
    <col min="2051" max="2068" width="0" style="128" hidden="1" customWidth="1"/>
    <col min="2069" max="2069" width="6.5703125" style="128" customWidth="1"/>
    <col min="2070" max="2070" width="70.7109375" style="128" bestFit="1" customWidth="1"/>
    <col min="2071" max="2071" width="31.5703125" style="128" bestFit="1" customWidth="1"/>
    <col min="2072" max="2087" width="0" style="128" hidden="1" customWidth="1"/>
    <col min="2088" max="2090" width="13" style="128" bestFit="1" customWidth="1"/>
    <col min="2091" max="2304" width="9.28515625" style="128"/>
    <col min="2305" max="2305" width="0" style="128" hidden="1" customWidth="1"/>
    <col min="2306" max="2306" width="16.42578125" style="128" customWidth="1"/>
    <col min="2307" max="2324" width="0" style="128" hidden="1" customWidth="1"/>
    <col min="2325" max="2325" width="6.5703125" style="128" customWidth="1"/>
    <col min="2326" max="2326" width="70.7109375" style="128" bestFit="1" customWidth="1"/>
    <col min="2327" max="2327" width="31.5703125" style="128" bestFit="1" customWidth="1"/>
    <col min="2328" max="2343" width="0" style="128" hidden="1" customWidth="1"/>
    <col min="2344" max="2346" width="13" style="128" bestFit="1" customWidth="1"/>
    <col min="2347" max="2560" width="9.28515625" style="128"/>
    <col min="2561" max="2561" width="0" style="128" hidden="1" customWidth="1"/>
    <col min="2562" max="2562" width="16.42578125" style="128" customWidth="1"/>
    <col min="2563" max="2580" width="0" style="128" hidden="1" customWidth="1"/>
    <col min="2581" max="2581" width="6.5703125" style="128" customWidth="1"/>
    <col min="2582" max="2582" width="70.7109375" style="128" bestFit="1" customWidth="1"/>
    <col min="2583" max="2583" width="31.5703125" style="128" bestFit="1" customWidth="1"/>
    <col min="2584" max="2599" width="0" style="128" hidden="1" customWidth="1"/>
    <col min="2600" max="2602" width="13" style="128" bestFit="1" customWidth="1"/>
    <col min="2603" max="2816" width="9.28515625" style="128"/>
    <col min="2817" max="2817" width="0" style="128" hidden="1" customWidth="1"/>
    <col min="2818" max="2818" width="16.42578125" style="128" customWidth="1"/>
    <col min="2819" max="2836" width="0" style="128" hidden="1" customWidth="1"/>
    <col min="2837" max="2837" width="6.5703125" style="128" customWidth="1"/>
    <col min="2838" max="2838" width="70.7109375" style="128" bestFit="1" customWidth="1"/>
    <col min="2839" max="2839" width="31.5703125" style="128" bestFit="1" customWidth="1"/>
    <col min="2840" max="2855" width="0" style="128" hidden="1" customWidth="1"/>
    <col min="2856" max="2858" width="13" style="128" bestFit="1" customWidth="1"/>
    <col min="2859" max="3072" width="9.28515625" style="128"/>
    <col min="3073" max="3073" width="0" style="128" hidden="1" customWidth="1"/>
    <col min="3074" max="3074" width="16.42578125" style="128" customWidth="1"/>
    <col min="3075" max="3092" width="0" style="128" hidden="1" customWidth="1"/>
    <col min="3093" max="3093" width="6.5703125" style="128" customWidth="1"/>
    <col min="3094" max="3094" width="70.7109375" style="128" bestFit="1" customWidth="1"/>
    <col min="3095" max="3095" width="31.5703125" style="128" bestFit="1" customWidth="1"/>
    <col min="3096" max="3111" width="0" style="128" hidden="1" customWidth="1"/>
    <col min="3112" max="3114" width="13" style="128" bestFit="1" customWidth="1"/>
    <col min="3115" max="3328" width="9.28515625" style="128"/>
    <col min="3329" max="3329" width="0" style="128" hidden="1" customWidth="1"/>
    <col min="3330" max="3330" width="16.42578125" style="128" customWidth="1"/>
    <col min="3331" max="3348" width="0" style="128" hidden="1" customWidth="1"/>
    <col min="3349" max="3349" width="6.5703125" style="128" customWidth="1"/>
    <col min="3350" max="3350" width="70.7109375" style="128" bestFit="1" customWidth="1"/>
    <col min="3351" max="3351" width="31.5703125" style="128" bestFit="1" customWidth="1"/>
    <col min="3352" max="3367" width="0" style="128" hidden="1" customWidth="1"/>
    <col min="3368" max="3370" width="13" style="128" bestFit="1" customWidth="1"/>
    <col min="3371" max="3584" width="9.28515625" style="128"/>
    <col min="3585" max="3585" width="0" style="128" hidden="1" customWidth="1"/>
    <col min="3586" max="3586" width="16.42578125" style="128" customWidth="1"/>
    <col min="3587" max="3604" width="0" style="128" hidden="1" customWidth="1"/>
    <col min="3605" max="3605" width="6.5703125" style="128" customWidth="1"/>
    <col min="3606" max="3606" width="70.7109375" style="128" bestFit="1" customWidth="1"/>
    <col min="3607" max="3607" width="31.5703125" style="128" bestFit="1" customWidth="1"/>
    <col min="3608" max="3623" width="0" style="128" hidden="1" customWidth="1"/>
    <col min="3624" max="3626" width="13" style="128" bestFit="1" customWidth="1"/>
    <col min="3627" max="3840" width="9.28515625" style="128"/>
    <col min="3841" max="3841" width="0" style="128" hidden="1" customWidth="1"/>
    <col min="3842" max="3842" width="16.42578125" style="128" customWidth="1"/>
    <col min="3843" max="3860" width="0" style="128" hidden="1" customWidth="1"/>
    <col min="3861" max="3861" width="6.5703125" style="128" customWidth="1"/>
    <col min="3862" max="3862" width="70.7109375" style="128" bestFit="1" customWidth="1"/>
    <col min="3863" max="3863" width="31.5703125" style="128" bestFit="1" customWidth="1"/>
    <col min="3864" max="3879" width="0" style="128" hidden="1" customWidth="1"/>
    <col min="3880" max="3882" width="13" style="128" bestFit="1" customWidth="1"/>
    <col min="3883" max="4096" width="9.28515625" style="128"/>
    <col min="4097" max="4097" width="0" style="128" hidden="1" customWidth="1"/>
    <col min="4098" max="4098" width="16.42578125" style="128" customWidth="1"/>
    <col min="4099" max="4116" width="0" style="128" hidden="1" customWidth="1"/>
    <col min="4117" max="4117" width="6.5703125" style="128" customWidth="1"/>
    <col min="4118" max="4118" width="70.7109375" style="128" bestFit="1" customWidth="1"/>
    <col min="4119" max="4119" width="31.5703125" style="128" bestFit="1" customWidth="1"/>
    <col min="4120" max="4135" width="0" style="128" hidden="1" customWidth="1"/>
    <col min="4136" max="4138" width="13" style="128" bestFit="1" customWidth="1"/>
    <col min="4139" max="4352" width="9.28515625" style="128"/>
    <col min="4353" max="4353" width="0" style="128" hidden="1" customWidth="1"/>
    <col min="4354" max="4354" width="16.42578125" style="128" customWidth="1"/>
    <col min="4355" max="4372" width="0" style="128" hidden="1" customWidth="1"/>
    <col min="4373" max="4373" width="6.5703125" style="128" customWidth="1"/>
    <col min="4374" max="4374" width="70.7109375" style="128" bestFit="1" customWidth="1"/>
    <col min="4375" max="4375" width="31.5703125" style="128" bestFit="1" customWidth="1"/>
    <col min="4376" max="4391" width="0" style="128" hidden="1" customWidth="1"/>
    <col min="4392" max="4394" width="13" style="128" bestFit="1" customWidth="1"/>
    <col min="4395" max="4608" width="9.28515625" style="128"/>
    <col min="4609" max="4609" width="0" style="128" hidden="1" customWidth="1"/>
    <col min="4610" max="4610" width="16.42578125" style="128" customWidth="1"/>
    <col min="4611" max="4628" width="0" style="128" hidden="1" customWidth="1"/>
    <col min="4629" max="4629" width="6.5703125" style="128" customWidth="1"/>
    <col min="4630" max="4630" width="70.7109375" style="128" bestFit="1" customWidth="1"/>
    <col min="4631" max="4631" width="31.5703125" style="128" bestFit="1" customWidth="1"/>
    <col min="4632" max="4647" width="0" style="128" hidden="1" customWidth="1"/>
    <col min="4648" max="4650" width="13" style="128" bestFit="1" customWidth="1"/>
    <col min="4651" max="4864" width="9.28515625" style="128"/>
    <col min="4865" max="4865" width="0" style="128" hidden="1" customWidth="1"/>
    <col min="4866" max="4866" width="16.42578125" style="128" customWidth="1"/>
    <col min="4867" max="4884" width="0" style="128" hidden="1" customWidth="1"/>
    <col min="4885" max="4885" width="6.5703125" style="128" customWidth="1"/>
    <col min="4886" max="4886" width="70.7109375" style="128" bestFit="1" customWidth="1"/>
    <col min="4887" max="4887" width="31.5703125" style="128" bestFit="1" customWidth="1"/>
    <col min="4888" max="4903" width="0" style="128" hidden="1" customWidth="1"/>
    <col min="4904" max="4906" width="13" style="128" bestFit="1" customWidth="1"/>
    <col min="4907" max="5120" width="9.28515625" style="128"/>
    <col min="5121" max="5121" width="0" style="128" hidden="1" customWidth="1"/>
    <col min="5122" max="5122" width="16.42578125" style="128" customWidth="1"/>
    <col min="5123" max="5140" width="0" style="128" hidden="1" customWidth="1"/>
    <col min="5141" max="5141" width="6.5703125" style="128" customWidth="1"/>
    <col min="5142" max="5142" width="70.7109375" style="128" bestFit="1" customWidth="1"/>
    <col min="5143" max="5143" width="31.5703125" style="128" bestFit="1" customWidth="1"/>
    <col min="5144" max="5159" width="0" style="128" hidden="1" customWidth="1"/>
    <col min="5160" max="5162" width="13" style="128" bestFit="1" customWidth="1"/>
    <col min="5163" max="5376" width="9.28515625" style="128"/>
    <col min="5377" max="5377" width="0" style="128" hidden="1" customWidth="1"/>
    <col min="5378" max="5378" width="16.42578125" style="128" customWidth="1"/>
    <col min="5379" max="5396" width="0" style="128" hidden="1" customWidth="1"/>
    <col min="5397" max="5397" width="6.5703125" style="128" customWidth="1"/>
    <col min="5398" max="5398" width="70.7109375" style="128" bestFit="1" customWidth="1"/>
    <col min="5399" max="5399" width="31.5703125" style="128" bestFit="1" customWidth="1"/>
    <col min="5400" max="5415" width="0" style="128" hidden="1" customWidth="1"/>
    <col min="5416" max="5418" width="13" style="128" bestFit="1" customWidth="1"/>
    <col min="5419" max="5632" width="9.28515625" style="128"/>
    <col min="5633" max="5633" width="0" style="128" hidden="1" customWidth="1"/>
    <col min="5634" max="5634" width="16.42578125" style="128" customWidth="1"/>
    <col min="5635" max="5652" width="0" style="128" hidden="1" customWidth="1"/>
    <col min="5653" max="5653" width="6.5703125" style="128" customWidth="1"/>
    <col min="5654" max="5654" width="70.7109375" style="128" bestFit="1" customWidth="1"/>
    <col min="5655" max="5655" width="31.5703125" style="128" bestFit="1" customWidth="1"/>
    <col min="5656" max="5671" width="0" style="128" hidden="1" customWidth="1"/>
    <col min="5672" max="5674" width="13" style="128" bestFit="1" customWidth="1"/>
    <col min="5675" max="5888" width="9.28515625" style="128"/>
    <col min="5889" max="5889" width="0" style="128" hidden="1" customWidth="1"/>
    <col min="5890" max="5890" width="16.42578125" style="128" customWidth="1"/>
    <col min="5891" max="5908" width="0" style="128" hidden="1" customWidth="1"/>
    <col min="5909" max="5909" width="6.5703125" style="128" customWidth="1"/>
    <col min="5910" max="5910" width="70.7109375" style="128" bestFit="1" customWidth="1"/>
    <col min="5911" max="5911" width="31.5703125" style="128" bestFit="1" customWidth="1"/>
    <col min="5912" max="5927" width="0" style="128" hidden="1" customWidth="1"/>
    <col min="5928" max="5930" width="13" style="128" bestFit="1" customWidth="1"/>
    <col min="5931" max="6144" width="9.28515625" style="128"/>
    <col min="6145" max="6145" width="0" style="128" hidden="1" customWidth="1"/>
    <col min="6146" max="6146" width="16.42578125" style="128" customWidth="1"/>
    <col min="6147" max="6164" width="0" style="128" hidden="1" customWidth="1"/>
    <col min="6165" max="6165" width="6.5703125" style="128" customWidth="1"/>
    <col min="6166" max="6166" width="70.7109375" style="128" bestFit="1" customWidth="1"/>
    <col min="6167" max="6167" width="31.5703125" style="128" bestFit="1" customWidth="1"/>
    <col min="6168" max="6183" width="0" style="128" hidden="1" customWidth="1"/>
    <col min="6184" max="6186" width="13" style="128" bestFit="1" customWidth="1"/>
    <col min="6187" max="6400" width="9.28515625" style="128"/>
    <col min="6401" max="6401" width="0" style="128" hidden="1" customWidth="1"/>
    <col min="6402" max="6402" width="16.42578125" style="128" customWidth="1"/>
    <col min="6403" max="6420" width="0" style="128" hidden="1" customWidth="1"/>
    <col min="6421" max="6421" width="6.5703125" style="128" customWidth="1"/>
    <col min="6422" max="6422" width="70.7109375" style="128" bestFit="1" customWidth="1"/>
    <col min="6423" max="6423" width="31.5703125" style="128" bestFit="1" customWidth="1"/>
    <col min="6424" max="6439" width="0" style="128" hidden="1" customWidth="1"/>
    <col min="6440" max="6442" width="13" style="128" bestFit="1" customWidth="1"/>
    <col min="6443" max="6656" width="9.28515625" style="128"/>
    <col min="6657" max="6657" width="0" style="128" hidden="1" customWidth="1"/>
    <col min="6658" max="6658" width="16.42578125" style="128" customWidth="1"/>
    <col min="6659" max="6676" width="0" style="128" hidden="1" customWidth="1"/>
    <col min="6677" max="6677" width="6.5703125" style="128" customWidth="1"/>
    <col min="6678" max="6678" width="70.7109375" style="128" bestFit="1" customWidth="1"/>
    <col min="6679" max="6679" width="31.5703125" style="128" bestFit="1" customWidth="1"/>
    <col min="6680" max="6695" width="0" style="128" hidden="1" customWidth="1"/>
    <col min="6696" max="6698" width="13" style="128" bestFit="1" customWidth="1"/>
    <col min="6699" max="6912" width="9.28515625" style="128"/>
    <col min="6913" max="6913" width="0" style="128" hidden="1" customWidth="1"/>
    <col min="6914" max="6914" width="16.42578125" style="128" customWidth="1"/>
    <col min="6915" max="6932" width="0" style="128" hidden="1" customWidth="1"/>
    <col min="6933" max="6933" width="6.5703125" style="128" customWidth="1"/>
    <col min="6934" max="6934" width="70.7109375" style="128" bestFit="1" customWidth="1"/>
    <col min="6935" max="6935" width="31.5703125" style="128" bestFit="1" customWidth="1"/>
    <col min="6936" max="6951" width="0" style="128" hidden="1" customWidth="1"/>
    <col min="6952" max="6954" width="13" style="128" bestFit="1" customWidth="1"/>
    <col min="6955" max="7168" width="9.28515625" style="128"/>
    <col min="7169" max="7169" width="0" style="128" hidden="1" customWidth="1"/>
    <col min="7170" max="7170" width="16.42578125" style="128" customWidth="1"/>
    <col min="7171" max="7188" width="0" style="128" hidden="1" customWidth="1"/>
    <col min="7189" max="7189" width="6.5703125" style="128" customWidth="1"/>
    <col min="7190" max="7190" width="70.7109375" style="128" bestFit="1" customWidth="1"/>
    <col min="7191" max="7191" width="31.5703125" style="128" bestFit="1" customWidth="1"/>
    <col min="7192" max="7207" width="0" style="128" hidden="1" customWidth="1"/>
    <col min="7208" max="7210" width="13" style="128" bestFit="1" customWidth="1"/>
    <col min="7211" max="7424" width="9.28515625" style="128"/>
    <col min="7425" max="7425" width="0" style="128" hidden="1" customWidth="1"/>
    <col min="7426" max="7426" width="16.42578125" style="128" customWidth="1"/>
    <col min="7427" max="7444" width="0" style="128" hidden="1" customWidth="1"/>
    <col min="7445" max="7445" width="6.5703125" style="128" customWidth="1"/>
    <col min="7446" max="7446" width="70.7109375" style="128" bestFit="1" customWidth="1"/>
    <col min="7447" max="7447" width="31.5703125" style="128" bestFit="1" customWidth="1"/>
    <col min="7448" max="7463" width="0" style="128" hidden="1" customWidth="1"/>
    <col min="7464" max="7466" width="13" style="128" bestFit="1" customWidth="1"/>
    <col min="7467" max="7680" width="9.28515625" style="128"/>
    <col min="7681" max="7681" width="0" style="128" hidden="1" customWidth="1"/>
    <col min="7682" max="7682" width="16.42578125" style="128" customWidth="1"/>
    <col min="7683" max="7700" width="0" style="128" hidden="1" customWidth="1"/>
    <col min="7701" max="7701" width="6.5703125" style="128" customWidth="1"/>
    <col min="7702" max="7702" width="70.7109375" style="128" bestFit="1" customWidth="1"/>
    <col min="7703" max="7703" width="31.5703125" style="128" bestFit="1" customWidth="1"/>
    <col min="7704" max="7719" width="0" style="128" hidden="1" customWidth="1"/>
    <col min="7720" max="7722" width="13" style="128" bestFit="1" customWidth="1"/>
    <col min="7723" max="7936" width="9.28515625" style="128"/>
    <col min="7937" max="7937" width="0" style="128" hidden="1" customWidth="1"/>
    <col min="7938" max="7938" width="16.42578125" style="128" customWidth="1"/>
    <col min="7939" max="7956" width="0" style="128" hidden="1" customWidth="1"/>
    <col min="7957" max="7957" width="6.5703125" style="128" customWidth="1"/>
    <col min="7958" max="7958" width="70.7109375" style="128" bestFit="1" customWidth="1"/>
    <col min="7959" max="7959" width="31.5703125" style="128" bestFit="1" customWidth="1"/>
    <col min="7960" max="7975" width="0" style="128" hidden="1" customWidth="1"/>
    <col min="7976" max="7978" width="13" style="128" bestFit="1" customWidth="1"/>
    <col min="7979" max="8192" width="9.28515625" style="128"/>
    <col min="8193" max="8193" width="0" style="128" hidden="1" customWidth="1"/>
    <col min="8194" max="8194" width="16.42578125" style="128" customWidth="1"/>
    <col min="8195" max="8212" width="0" style="128" hidden="1" customWidth="1"/>
    <col min="8213" max="8213" width="6.5703125" style="128" customWidth="1"/>
    <col min="8214" max="8214" width="70.7109375" style="128" bestFit="1" customWidth="1"/>
    <col min="8215" max="8215" width="31.5703125" style="128" bestFit="1" customWidth="1"/>
    <col min="8216" max="8231" width="0" style="128" hidden="1" customWidth="1"/>
    <col min="8232" max="8234" width="13" style="128" bestFit="1" customWidth="1"/>
    <col min="8235" max="8448" width="9.28515625" style="128"/>
    <col min="8449" max="8449" width="0" style="128" hidden="1" customWidth="1"/>
    <col min="8450" max="8450" width="16.42578125" style="128" customWidth="1"/>
    <col min="8451" max="8468" width="0" style="128" hidden="1" customWidth="1"/>
    <col min="8469" max="8469" width="6.5703125" style="128" customWidth="1"/>
    <col min="8470" max="8470" width="70.7109375" style="128" bestFit="1" customWidth="1"/>
    <col min="8471" max="8471" width="31.5703125" style="128" bestFit="1" customWidth="1"/>
    <col min="8472" max="8487" width="0" style="128" hidden="1" customWidth="1"/>
    <col min="8488" max="8490" width="13" style="128" bestFit="1" customWidth="1"/>
    <col min="8491" max="8704" width="9.28515625" style="128"/>
    <col min="8705" max="8705" width="0" style="128" hidden="1" customWidth="1"/>
    <col min="8706" max="8706" width="16.42578125" style="128" customWidth="1"/>
    <col min="8707" max="8724" width="0" style="128" hidden="1" customWidth="1"/>
    <col min="8725" max="8725" width="6.5703125" style="128" customWidth="1"/>
    <col min="8726" max="8726" width="70.7109375" style="128" bestFit="1" customWidth="1"/>
    <col min="8727" max="8727" width="31.5703125" style="128" bestFit="1" customWidth="1"/>
    <col min="8728" max="8743" width="0" style="128" hidden="1" customWidth="1"/>
    <col min="8744" max="8746" width="13" style="128" bestFit="1" customWidth="1"/>
    <col min="8747" max="8960" width="9.28515625" style="128"/>
    <col min="8961" max="8961" width="0" style="128" hidden="1" customWidth="1"/>
    <col min="8962" max="8962" width="16.42578125" style="128" customWidth="1"/>
    <col min="8963" max="8980" width="0" style="128" hidden="1" customWidth="1"/>
    <col min="8981" max="8981" width="6.5703125" style="128" customWidth="1"/>
    <col min="8982" max="8982" width="70.7109375" style="128" bestFit="1" customWidth="1"/>
    <col min="8983" max="8983" width="31.5703125" style="128" bestFit="1" customWidth="1"/>
    <col min="8984" max="8999" width="0" style="128" hidden="1" customWidth="1"/>
    <col min="9000" max="9002" width="13" style="128" bestFit="1" customWidth="1"/>
    <col min="9003" max="9216" width="9.28515625" style="128"/>
    <col min="9217" max="9217" width="0" style="128" hidden="1" customWidth="1"/>
    <col min="9218" max="9218" width="16.42578125" style="128" customWidth="1"/>
    <col min="9219" max="9236" width="0" style="128" hidden="1" customWidth="1"/>
    <col min="9237" max="9237" width="6.5703125" style="128" customWidth="1"/>
    <col min="9238" max="9238" width="70.7109375" style="128" bestFit="1" customWidth="1"/>
    <col min="9239" max="9239" width="31.5703125" style="128" bestFit="1" customWidth="1"/>
    <col min="9240" max="9255" width="0" style="128" hidden="1" customWidth="1"/>
    <col min="9256" max="9258" width="13" style="128" bestFit="1" customWidth="1"/>
    <col min="9259" max="9472" width="9.28515625" style="128"/>
    <col min="9473" max="9473" width="0" style="128" hidden="1" customWidth="1"/>
    <col min="9474" max="9474" width="16.42578125" style="128" customWidth="1"/>
    <col min="9475" max="9492" width="0" style="128" hidden="1" customWidth="1"/>
    <col min="9493" max="9493" width="6.5703125" style="128" customWidth="1"/>
    <col min="9494" max="9494" width="70.7109375" style="128" bestFit="1" customWidth="1"/>
    <col min="9495" max="9495" width="31.5703125" style="128" bestFit="1" customWidth="1"/>
    <col min="9496" max="9511" width="0" style="128" hidden="1" customWidth="1"/>
    <col min="9512" max="9514" width="13" style="128" bestFit="1" customWidth="1"/>
    <col min="9515" max="9728" width="9.28515625" style="128"/>
    <col min="9729" max="9729" width="0" style="128" hidden="1" customWidth="1"/>
    <col min="9730" max="9730" width="16.42578125" style="128" customWidth="1"/>
    <col min="9731" max="9748" width="0" style="128" hidden="1" customWidth="1"/>
    <col min="9749" max="9749" width="6.5703125" style="128" customWidth="1"/>
    <col min="9750" max="9750" width="70.7109375" style="128" bestFit="1" customWidth="1"/>
    <col min="9751" max="9751" width="31.5703125" style="128" bestFit="1" customWidth="1"/>
    <col min="9752" max="9767" width="0" style="128" hidden="1" customWidth="1"/>
    <col min="9768" max="9770" width="13" style="128" bestFit="1" customWidth="1"/>
    <col min="9771" max="9984" width="9.28515625" style="128"/>
    <col min="9985" max="9985" width="0" style="128" hidden="1" customWidth="1"/>
    <col min="9986" max="9986" width="16.42578125" style="128" customWidth="1"/>
    <col min="9987" max="10004" width="0" style="128" hidden="1" customWidth="1"/>
    <col min="10005" max="10005" width="6.5703125" style="128" customWidth="1"/>
    <col min="10006" max="10006" width="70.7109375" style="128" bestFit="1" customWidth="1"/>
    <col min="10007" max="10007" width="31.5703125" style="128" bestFit="1" customWidth="1"/>
    <col min="10008" max="10023" width="0" style="128" hidden="1" customWidth="1"/>
    <col min="10024" max="10026" width="13" style="128" bestFit="1" customWidth="1"/>
    <col min="10027" max="10240" width="9.28515625" style="128"/>
    <col min="10241" max="10241" width="0" style="128" hidden="1" customWidth="1"/>
    <col min="10242" max="10242" width="16.42578125" style="128" customWidth="1"/>
    <col min="10243" max="10260" width="0" style="128" hidden="1" customWidth="1"/>
    <col min="10261" max="10261" width="6.5703125" style="128" customWidth="1"/>
    <col min="10262" max="10262" width="70.7109375" style="128" bestFit="1" customWidth="1"/>
    <col min="10263" max="10263" width="31.5703125" style="128" bestFit="1" customWidth="1"/>
    <col min="10264" max="10279" width="0" style="128" hidden="1" customWidth="1"/>
    <col min="10280" max="10282" width="13" style="128" bestFit="1" customWidth="1"/>
    <col min="10283" max="10496" width="9.28515625" style="128"/>
    <col min="10497" max="10497" width="0" style="128" hidden="1" customWidth="1"/>
    <col min="10498" max="10498" width="16.42578125" style="128" customWidth="1"/>
    <col min="10499" max="10516" width="0" style="128" hidden="1" customWidth="1"/>
    <col min="10517" max="10517" width="6.5703125" style="128" customWidth="1"/>
    <col min="10518" max="10518" width="70.7109375" style="128" bestFit="1" customWidth="1"/>
    <col min="10519" max="10519" width="31.5703125" style="128" bestFit="1" customWidth="1"/>
    <col min="10520" max="10535" width="0" style="128" hidden="1" customWidth="1"/>
    <col min="10536" max="10538" width="13" style="128" bestFit="1" customWidth="1"/>
    <col min="10539" max="10752" width="9.28515625" style="128"/>
    <col min="10753" max="10753" width="0" style="128" hidden="1" customWidth="1"/>
    <col min="10754" max="10754" width="16.42578125" style="128" customWidth="1"/>
    <col min="10755" max="10772" width="0" style="128" hidden="1" customWidth="1"/>
    <col min="10773" max="10773" width="6.5703125" style="128" customWidth="1"/>
    <col min="10774" max="10774" width="70.7109375" style="128" bestFit="1" customWidth="1"/>
    <col min="10775" max="10775" width="31.5703125" style="128" bestFit="1" customWidth="1"/>
    <col min="10776" max="10791" width="0" style="128" hidden="1" customWidth="1"/>
    <col min="10792" max="10794" width="13" style="128" bestFit="1" customWidth="1"/>
    <col min="10795" max="11008" width="9.28515625" style="128"/>
    <col min="11009" max="11009" width="0" style="128" hidden="1" customWidth="1"/>
    <col min="11010" max="11010" width="16.42578125" style="128" customWidth="1"/>
    <col min="11011" max="11028" width="0" style="128" hidden="1" customWidth="1"/>
    <col min="11029" max="11029" width="6.5703125" style="128" customWidth="1"/>
    <col min="11030" max="11030" width="70.7109375" style="128" bestFit="1" customWidth="1"/>
    <col min="11031" max="11031" width="31.5703125" style="128" bestFit="1" customWidth="1"/>
    <col min="11032" max="11047" width="0" style="128" hidden="1" customWidth="1"/>
    <col min="11048" max="11050" width="13" style="128" bestFit="1" customWidth="1"/>
    <col min="11051" max="11264" width="9.28515625" style="128"/>
    <col min="11265" max="11265" width="0" style="128" hidden="1" customWidth="1"/>
    <col min="11266" max="11266" width="16.42578125" style="128" customWidth="1"/>
    <col min="11267" max="11284" width="0" style="128" hidden="1" customWidth="1"/>
    <col min="11285" max="11285" width="6.5703125" style="128" customWidth="1"/>
    <col min="11286" max="11286" width="70.7109375" style="128" bestFit="1" customWidth="1"/>
    <col min="11287" max="11287" width="31.5703125" style="128" bestFit="1" customWidth="1"/>
    <col min="11288" max="11303" width="0" style="128" hidden="1" customWidth="1"/>
    <col min="11304" max="11306" width="13" style="128" bestFit="1" customWidth="1"/>
    <col min="11307" max="11520" width="9.28515625" style="128"/>
    <col min="11521" max="11521" width="0" style="128" hidden="1" customWidth="1"/>
    <col min="11522" max="11522" width="16.42578125" style="128" customWidth="1"/>
    <col min="11523" max="11540" width="0" style="128" hidden="1" customWidth="1"/>
    <col min="11541" max="11541" width="6.5703125" style="128" customWidth="1"/>
    <col min="11542" max="11542" width="70.7109375" style="128" bestFit="1" customWidth="1"/>
    <col min="11543" max="11543" width="31.5703125" style="128" bestFit="1" customWidth="1"/>
    <col min="11544" max="11559" width="0" style="128" hidden="1" customWidth="1"/>
    <col min="11560" max="11562" width="13" style="128" bestFit="1" customWidth="1"/>
    <col min="11563" max="11776" width="9.28515625" style="128"/>
    <col min="11777" max="11777" width="0" style="128" hidden="1" customWidth="1"/>
    <col min="11778" max="11778" width="16.42578125" style="128" customWidth="1"/>
    <col min="11779" max="11796" width="0" style="128" hidden="1" customWidth="1"/>
    <col min="11797" max="11797" width="6.5703125" style="128" customWidth="1"/>
    <col min="11798" max="11798" width="70.7109375" style="128" bestFit="1" customWidth="1"/>
    <col min="11799" max="11799" width="31.5703125" style="128" bestFit="1" customWidth="1"/>
    <col min="11800" max="11815" width="0" style="128" hidden="1" customWidth="1"/>
    <col min="11816" max="11818" width="13" style="128" bestFit="1" customWidth="1"/>
    <col min="11819" max="12032" width="9.28515625" style="128"/>
    <col min="12033" max="12033" width="0" style="128" hidden="1" customWidth="1"/>
    <col min="12034" max="12034" width="16.42578125" style="128" customWidth="1"/>
    <col min="12035" max="12052" width="0" style="128" hidden="1" customWidth="1"/>
    <col min="12053" max="12053" width="6.5703125" style="128" customWidth="1"/>
    <col min="12054" max="12054" width="70.7109375" style="128" bestFit="1" customWidth="1"/>
    <col min="12055" max="12055" width="31.5703125" style="128" bestFit="1" customWidth="1"/>
    <col min="12056" max="12071" width="0" style="128" hidden="1" customWidth="1"/>
    <col min="12072" max="12074" width="13" style="128" bestFit="1" customWidth="1"/>
    <col min="12075" max="12288" width="9.28515625" style="128"/>
    <col min="12289" max="12289" width="0" style="128" hidden="1" customWidth="1"/>
    <col min="12290" max="12290" width="16.42578125" style="128" customWidth="1"/>
    <col min="12291" max="12308" width="0" style="128" hidden="1" customWidth="1"/>
    <col min="12309" max="12309" width="6.5703125" style="128" customWidth="1"/>
    <col min="12310" max="12310" width="70.7109375" style="128" bestFit="1" customWidth="1"/>
    <col min="12311" max="12311" width="31.5703125" style="128" bestFit="1" customWidth="1"/>
    <col min="12312" max="12327" width="0" style="128" hidden="1" customWidth="1"/>
    <col min="12328" max="12330" width="13" style="128" bestFit="1" customWidth="1"/>
    <col min="12331" max="12544" width="9.28515625" style="128"/>
    <col min="12545" max="12545" width="0" style="128" hidden="1" customWidth="1"/>
    <col min="12546" max="12546" width="16.42578125" style="128" customWidth="1"/>
    <col min="12547" max="12564" width="0" style="128" hidden="1" customWidth="1"/>
    <col min="12565" max="12565" width="6.5703125" style="128" customWidth="1"/>
    <col min="12566" max="12566" width="70.7109375" style="128" bestFit="1" customWidth="1"/>
    <col min="12567" max="12567" width="31.5703125" style="128" bestFit="1" customWidth="1"/>
    <col min="12568" max="12583" width="0" style="128" hidden="1" customWidth="1"/>
    <col min="12584" max="12586" width="13" style="128" bestFit="1" customWidth="1"/>
    <col min="12587" max="12800" width="9.28515625" style="128"/>
    <col min="12801" max="12801" width="0" style="128" hidden="1" customWidth="1"/>
    <col min="12802" max="12802" width="16.42578125" style="128" customWidth="1"/>
    <col min="12803" max="12820" width="0" style="128" hidden="1" customWidth="1"/>
    <col min="12821" max="12821" width="6.5703125" style="128" customWidth="1"/>
    <col min="12822" max="12822" width="70.7109375" style="128" bestFit="1" customWidth="1"/>
    <col min="12823" max="12823" width="31.5703125" style="128" bestFit="1" customWidth="1"/>
    <col min="12824" max="12839" width="0" style="128" hidden="1" customWidth="1"/>
    <col min="12840" max="12842" width="13" style="128" bestFit="1" customWidth="1"/>
    <col min="12843" max="13056" width="9.28515625" style="128"/>
    <col min="13057" max="13057" width="0" style="128" hidden="1" customWidth="1"/>
    <col min="13058" max="13058" width="16.42578125" style="128" customWidth="1"/>
    <col min="13059" max="13076" width="0" style="128" hidden="1" customWidth="1"/>
    <col min="13077" max="13077" width="6.5703125" style="128" customWidth="1"/>
    <col min="13078" max="13078" width="70.7109375" style="128" bestFit="1" customWidth="1"/>
    <col min="13079" max="13079" width="31.5703125" style="128" bestFit="1" customWidth="1"/>
    <col min="13080" max="13095" width="0" style="128" hidden="1" customWidth="1"/>
    <col min="13096" max="13098" width="13" style="128" bestFit="1" customWidth="1"/>
    <col min="13099" max="13312" width="9.28515625" style="128"/>
    <col min="13313" max="13313" width="0" style="128" hidden="1" customWidth="1"/>
    <col min="13314" max="13314" width="16.42578125" style="128" customWidth="1"/>
    <col min="13315" max="13332" width="0" style="128" hidden="1" customWidth="1"/>
    <col min="13333" max="13333" width="6.5703125" style="128" customWidth="1"/>
    <col min="13334" max="13334" width="70.7109375" style="128" bestFit="1" customWidth="1"/>
    <col min="13335" max="13335" width="31.5703125" style="128" bestFit="1" customWidth="1"/>
    <col min="13336" max="13351" width="0" style="128" hidden="1" customWidth="1"/>
    <col min="13352" max="13354" width="13" style="128" bestFit="1" customWidth="1"/>
    <col min="13355" max="13568" width="9.28515625" style="128"/>
    <col min="13569" max="13569" width="0" style="128" hidden="1" customWidth="1"/>
    <col min="13570" max="13570" width="16.42578125" style="128" customWidth="1"/>
    <col min="13571" max="13588" width="0" style="128" hidden="1" customWidth="1"/>
    <col min="13589" max="13589" width="6.5703125" style="128" customWidth="1"/>
    <col min="13590" max="13590" width="70.7109375" style="128" bestFit="1" customWidth="1"/>
    <col min="13591" max="13591" width="31.5703125" style="128" bestFit="1" customWidth="1"/>
    <col min="13592" max="13607" width="0" style="128" hidden="1" customWidth="1"/>
    <col min="13608" max="13610" width="13" style="128" bestFit="1" customWidth="1"/>
    <col min="13611" max="13824" width="9.28515625" style="128"/>
    <col min="13825" max="13825" width="0" style="128" hidden="1" customWidth="1"/>
    <col min="13826" max="13826" width="16.42578125" style="128" customWidth="1"/>
    <col min="13827" max="13844" width="0" style="128" hidden="1" customWidth="1"/>
    <col min="13845" max="13845" width="6.5703125" style="128" customWidth="1"/>
    <col min="13846" max="13846" width="70.7109375" style="128" bestFit="1" customWidth="1"/>
    <col min="13847" max="13847" width="31.5703125" style="128" bestFit="1" customWidth="1"/>
    <col min="13848" max="13863" width="0" style="128" hidden="1" customWidth="1"/>
    <col min="13864" max="13866" width="13" style="128" bestFit="1" customWidth="1"/>
    <col min="13867" max="14080" width="9.28515625" style="128"/>
    <col min="14081" max="14081" width="0" style="128" hidden="1" customWidth="1"/>
    <col min="14082" max="14082" width="16.42578125" style="128" customWidth="1"/>
    <col min="14083" max="14100" width="0" style="128" hidden="1" customWidth="1"/>
    <col min="14101" max="14101" width="6.5703125" style="128" customWidth="1"/>
    <col min="14102" max="14102" width="70.7109375" style="128" bestFit="1" customWidth="1"/>
    <col min="14103" max="14103" width="31.5703125" style="128" bestFit="1" customWidth="1"/>
    <col min="14104" max="14119" width="0" style="128" hidden="1" customWidth="1"/>
    <col min="14120" max="14122" width="13" style="128" bestFit="1" customWidth="1"/>
    <col min="14123" max="14336" width="9.28515625" style="128"/>
    <col min="14337" max="14337" width="0" style="128" hidden="1" customWidth="1"/>
    <col min="14338" max="14338" width="16.42578125" style="128" customWidth="1"/>
    <col min="14339" max="14356" width="0" style="128" hidden="1" customWidth="1"/>
    <col min="14357" max="14357" width="6.5703125" style="128" customWidth="1"/>
    <col min="14358" max="14358" width="70.7109375" style="128" bestFit="1" customWidth="1"/>
    <col min="14359" max="14359" width="31.5703125" style="128" bestFit="1" customWidth="1"/>
    <col min="14360" max="14375" width="0" style="128" hidden="1" customWidth="1"/>
    <col min="14376" max="14378" width="13" style="128" bestFit="1" customWidth="1"/>
    <col min="14379" max="14592" width="9.28515625" style="128"/>
    <col min="14593" max="14593" width="0" style="128" hidden="1" customWidth="1"/>
    <col min="14594" max="14594" width="16.42578125" style="128" customWidth="1"/>
    <col min="14595" max="14612" width="0" style="128" hidden="1" customWidth="1"/>
    <col min="14613" max="14613" width="6.5703125" style="128" customWidth="1"/>
    <col min="14614" max="14614" width="70.7109375" style="128" bestFit="1" customWidth="1"/>
    <col min="14615" max="14615" width="31.5703125" style="128" bestFit="1" customWidth="1"/>
    <col min="14616" max="14631" width="0" style="128" hidden="1" customWidth="1"/>
    <col min="14632" max="14634" width="13" style="128" bestFit="1" customWidth="1"/>
    <col min="14635" max="14848" width="9.28515625" style="128"/>
    <col min="14849" max="14849" width="0" style="128" hidden="1" customWidth="1"/>
    <col min="14850" max="14850" width="16.42578125" style="128" customWidth="1"/>
    <col min="14851" max="14868" width="0" style="128" hidden="1" customWidth="1"/>
    <col min="14869" max="14869" width="6.5703125" style="128" customWidth="1"/>
    <col min="14870" max="14870" width="70.7109375" style="128" bestFit="1" customWidth="1"/>
    <col min="14871" max="14871" width="31.5703125" style="128" bestFit="1" customWidth="1"/>
    <col min="14872" max="14887" width="0" style="128" hidden="1" customWidth="1"/>
    <col min="14888" max="14890" width="13" style="128" bestFit="1" customWidth="1"/>
    <col min="14891" max="15104" width="9.28515625" style="128"/>
    <col min="15105" max="15105" width="0" style="128" hidden="1" customWidth="1"/>
    <col min="15106" max="15106" width="16.42578125" style="128" customWidth="1"/>
    <col min="15107" max="15124" width="0" style="128" hidden="1" customWidth="1"/>
    <col min="15125" max="15125" width="6.5703125" style="128" customWidth="1"/>
    <col min="15126" max="15126" width="70.7109375" style="128" bestFit="1" customWidth="1"/>
    <col min="15127" max="15127" width="31.5703125" style="128" bestFit="1" customWidth="1"/>
    <col min="15128" max="15143" width="0" style="128" hidden="1" customWidth="1"/>
    <col min="15144" max="15146" width="13" style="128" bestFit="1" customWidth="1"/>
    <col min="15147" max="15360" width="9.28515625" style="128"/>
    <col min="15361" max="15361" width="0" style="128" hidden="1" customWidth="1"/>
    <col min="15362" max="15362" width="16.42578125" style="128" customWidth="1"/>
    <col min="15363" max="15380" width="0" style="128" hidden="1" customWidth="1"/>
    <col min="15381" max="15381" width="6.5703125" style="128" customWidth="1"/>
    <col min="15382" max="15382" width="70.7109375" style="128" bestFit="1" customWidth="1"/>
    <col min="15383" max="15383" width="31.5703125" style="128" bestFit="1" customWidth="1"/>
    <col min="15384" max="15399" width="0" style="128" hidden="1" customWidth="1"/>
    <col min="15400" max="15402" width="13" style="128" bestFit="1" customWidth="1"/>
    <col min="15403" max="15616" width="9.28515625" style="128"/>
    <col min="15617" max="15617" width="0" style="128" hidden="1" customWidth="1"/>
    <col min="15618" max="15618" width="16.42578125" style="128" customWidth="1"/>
    <col min="15619" max="15636" width="0" style="128" hidden="1" customWidth="1"/>
    <col min="15637" max="15637" width="6.5703125" style="128" customWidth="1"/>
    <col min="15638" max="15638" width="70.7109375" style="128" bestFit="1" customWidth="1"/>
    <col min="15639" max="15639" width="31.5703125" style="128" bestFit="1" customWidth="1"/>
    <col min="15640" max="15655" width="0" style="128" hidden="1" customWidth="1"/>
    <col min="15656" max="15658" width="13" style="128" bestFit="1" customWidth="1"/>
    <col min="15659" max="15872" width="9.28515625" style="128"/>
    <col min="15873" max="15873" width="0" style="128" hidden="1" customWidth="1"/>
    <col min="15874" max="15874" width="16.42578125" style="128" customWidth="1"/>
    <col min="15875" max="15892" width="0" style="128" hidden="1" customWidth="1"/>
    <col min="15893" max="15893" width="6.5703125" style="128" customWidth="1"/>
    <col min="15894" max="15894" width="70.7109375" style="128" bestFit="1" customWidth="1"/>
    <col min="15895" max="15895" width="31.5703125" style="128" bestFit="1" customWidth="1"/>
    <col min="15896" max="15911" width="0" style="128" hidden="1" customWidth="1"/>
    <col min="15912" max="15914" width="13" style="128" bestFit="1" customWidth="1"/>
    <col min="15915" max="16128" width="9.28515625" style="128"/>
    <col min="16129" max="16129" width="0" style="128" hidden="1" customWidth="1"/>
    <col min="16130" max="16130" width="16.42578125" style="128" customWidth="1"/>
    <col min="16131" max="16148" width="0" style="128" hidden="1" customWidth="1"/>
    <col min="16149" max="16149" width="6.5703125" style="128" customWidth="1"/>
    <col min="16150" max="16150" width="70.7109375" style="128" bestFit="1" customWidth="1"/>
    <col min="16151" max="16151" width="31.5703125" style="128" bestFit="1" customWidth="1"/>
    <col min="16152" max="16167" width="0" style="128" hidden="1" customWidth="1"/>
    <col min="16168" max="16170" width="13" style="128" bestFit="1" customWidth="1"/>
    <col min="16171" max="16384" width="9.28515625" style="128"/>
  </cols>
  <sheetData>
    <row r="1" spans="1:42" ht="69" customHeight="1" x14ac:dyDescent="0.3">
      <c r="A1" s="345" t="s">
        <v>1958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</row>
    <row r="2" spans="1:42" ht="18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283">
        <f>стомат!D2</f>
        <v>43649</v>
      </c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42" ht="180" x14ac:dyDescent="0.2">
      <c r="A3" s="130" t="s">
        <v>1305</v>
      </c>
      <c r="B3" s="131" t="s">
        <v>1306</v>
      </c>
      <c r="C3" s="132" t="s">
        <v>1307</v>
      </c>
      <c r="D3" s="133" t="s">
        <v>1308</v>
      </c>
      <c r="E3" s="133" t="s">
        <v>1309</v>
      </c>
      <c r="F3" s="134" t="s">
        <v>1310</v>
      </c>
      <c r="G3" s="135" t="s">
        <v>1311</v>
      </c>
      <c r="H3" s="135" t="s">
        <v>1312</v>
      </c>
      <c r="I3" s="135" t="s">
        <v>1313</v>
      </c>
      <c r="J3" s="135" t="s">
        <v>1314</v>
      </c>
      <c r="K3" s="135" t="s">
        <v>1315</v>
      </c>
      <c r="L3" s="135" t="s">
        <v>1316</v>
      </c>
      <c r="M3" s="135" t="s">
        <v>1317</v>
      </c>
      <c r="N3" s="135" t="s">
        <v>1318</v>
      </c>
      <c r="O3" s="136" t="s">
        <v>1319</v>
      </c>
      <c r="P3" s="136" t="s">
        <v>1320</v>
      </c>
      <c r="Q3" s="135" t="s">
        <v>1315</v>
      </c>
      <c r="R3" s="135" t="s">
        <v>1316</v>
      </c>
      <c r="S3" s="135" t="s">
        <v>1317</v>
      </c>
      <c r="T3" s="135" t="s">
        <v>1318</v>
      </c>
      <c r="U3" s="137" t="s">
        <v>1321</v>
      </c>
      <c r="V3" s="137" t="s">
        <v>1322</v>
      </c>
      <c r="W3" s="138" t="s">
        <v>1323</v>
      </c>
      <c r="X3" s="139" t="s">
        <v>1324</v>
      </c>
      <c r="Y3" s="140" t="s">
        <v>1325</v>
      </c>
      <c r="AA3" s="141" t="s">
        <v>1326</v>
      </c>
      <c r="AB3" s="142" t="s">
        <v>1327</v>
      </c>
      <c r="AC3" s="142" t="s">
        <v>1328</v>
      </c>
      <c r="AD3" s="143" t="s">
        <v>1329</v>
      </c>
      <c r="AE3" s="142" t="s">
        <v>1330</v>
      </c>
      <c r="AF3" s="142" t="s">
        <v>1331</v>
      </c>
      <c r="AG3" s="142" t="s">
        <v>1332</v>
      </c>
      <c r="AH3" s="132" t="s">
        <v>1307</v>
      </c>
      <c r="AI3" s="144" t="s">
        <v>1333</v>
      </c>
      <c r="AJ3" s="144" t="s">
        <v>1334</v>
      </c>
      <c r="AN3" s="346" t="s">
        <v>1335</v>
      </c>
      <c r="AO3" s="346" t="s">
        <v>1336</v>
      </c>
      <c r="AP3" s="346" t="s">
        <v>1337</v>
      </c>
    </row>
    <row r="4" spans="1:42" s="145" customFormat="1" ht="62.45" hidden="1" customHeight="1" x14ac:dyDescent="0.25">
      <c r="C4" s="146"/>
      <c r="D4" s="146"/>
      <c r="E4" s="147" t="e">
        <f>#REF!*C4</f>
        <v>#REF!</v>
      </c>
      <c r="F4" s="146"/>
      <c r="G4" s="148">
        <v>63</v>
      </c>
      <c r="H4" s="148">
        <v>14</v>
      </c>
      <c r="I4" s="148">
        <v>6</v>
      </c>
      <c r="J4" s="148">
        <v>17</v>
      </c>
      <c r="K4" s="149" t="e">
        <f>E4*G4/100</f>
        <v>#REF!</v>
      </c>
      <c r="L4" s="150" t="e">
        <f>E4*H4/100</f>
        <v>#REF!</v>
      </c>
      <c r="M4" s="150" t="e">
        <f>E4*I4/100</f>
        <v>#REF!</v>
      </c>
      <c r="N4" s="150" t="e">
        <f>E4*J4/100</f>
        <v>#REF!</v>
      </c>
      <c r="O4" s="151" t="e">
        <f>K4+L4+M4+N4</f>
        <v>#REF!</v>
      </c>
      <c r="P4" s="152" t="e">
        <f>O4-E4</f>
        <v>#REF!</v>
      </c>
      <c r="Q4" s="153">
        <f>F4*G4/100</f>
        <v>0</v>
      </c>
      <c r="R4" s="153">
        <f>F4*H4/100</f>
        <v>0</v>
      </c>
      <c r="S4" s="153">
        <f>F4*I4/100</f>
        <v>0</v>
      </c>
      <c r="T4" s="153">
        <f>F4*J4/100</f>
        <v>0</v>
      </c>
      <c r="AA4" s="154">
        <v>18755.7</v>
      </c>
      <c r="AB4" s="155">
        <v>1.1499999999999999</v>
      </c>
      <c r="AC4" s="155">
        <v>1</v>
      </c>
      <c r="AD4" s="155">
        <v>1</v>
      </c>
      <c r="AE4" s="155">
        <v>1</v>
      </c>
      <c r="AF4" s="156">
        <f>Y4*AA4*AB4*AC4*AD4*AE4</f>
        <v>0</v>
      </c>
      <c r="AG4" s="157"/>
      <c r="AH4" s="146"/>
      <c r="AN4" s="347"/>
      <c r="AO4" s="347"/>
      <c r="AP4" s="347"/>
    </row>
    <row r="5" spans="1:42" s="145" customFormat="1" ht="56.85" hidden="1" customHeight="1" x14ac:dyDescent="0.25">
      <c r="C5" s="146">
        <v>485</v>
      </c>
      <c r="D5" s="146"/>
      <c r="E5" s="158" t="e">
        <f>#REF!*C5</f>
        <v>#REF!</v>
      </c>
      <c r="F5" s="146"/>
      <c r="G5" s="148">
        <v>64</v>
      </c>
      <c r="H5" s="148">
        <v>15</v>
      </c>
      <c r="I5" s="148">
        <v>6</v>
      </c>
      <c r="J5" s="148">
        <v>15</v>
      </c>
      <c r="K5" s="149" t="e">
        <f>E5*G5/100</f>
        <v>#REF!</v>
      </c>
      <c r="L5" s="150" t="e">
        <f>E5*H5/100</f>
        <v>#REF!</v>
      </c>
      <c r="M5" s="150" t="e">
        <f>E5*I5/100</f>
        <v>#REF!</v>
      </c>
      <c r="N5" s="159" t="e">
        <f>E5*J5/100</f>
        <v>#REF!</v>
      </c>
      <c r="O5" s="160"/>
      <c r="P5" s="161"/>
      <c r="Q5" s="162">
        <f>G5*P5/100</f>
        <v>0</v>
      </c>
      <c r="R5" s="162">
        <f>H5*P5/100</f>
        <v>0</v>
      </c>
      <c r="S5" s="162">
        <f>I5*P5/100</f>
        <v>0</v>
      </c>
      <c r="T5" s="162">
        <f>J5*P5/100</f>
        <v>0</v>
      </c>
      <c r="U5" s="163">
        <v>2</v>
      </c>
      <c r="V5" s="164" t="s">
        <v>1338</v>
      </c>
      <c r="W5" s="163" t="s">
        <v>1339</v>
      </c>
      <c r="X5" s="165">
        <v>0.93</v>
      </c>
      <c r="Y5" s="166">
        <v>1</v>
      </c>
      <c r="Z5" s="167"/>
      <c r="AA5" s="168">
        <v>18755.7</v>
      </c>
      <c r="AB5" s="155">
        <v>1.1499999999999999</v>
      </c>
      <c r="AC5" s="155">
        <v>1</v>
      </c>
      <c r="AD5" s="155">
        <v>1</v>
      </c>
      <c r="AE5" s="155">
        <v>1</v>
      </c>
      <c r="AF5" s="156">
        <f>X5*AA5*AB5*AC5*AD5*AE5</f>
        <v>20059.221150000001</v>
      </c>
      <c r="AG5" s="169">
        <f>AF5*Z5</f>
        <v>0</v>
      </c>
      <c r="AH5" s="146">
        <v>485</v>
      </c>
    </row>
    <row r="6" spans="1:42" s="145" customFormat="1" ht="49.35" customHeight="1" x14ac:dyDescent="0.25">
      <c r="A6" s="170">
        <v>1</v>
      </c>
      <c r="B6" s="171">
        <v>2182</v>
      </c>
      <c r="C6" s="163">
        <v>3</v>
      </c>
      <c r="D6" s="164" t="s">
        <v>1340</v>
      </c>
      <c r="E6" s="163" t="s">
        <v>1339</v>
      </c>
      <c r="F6" s="165">
        <v>0.28000000000000003</v>
      </c>
      <c r="G6" s="172">
        <v>1</v>
      </c>
      <c r="H6" s="173">
        <v>1</v>
      </c>
      <c r="I6" s="165">
        <v>0.28000000000000003</v>
      </c>
      <c r="J6" s="174">
        <v>22168.799999999999</v>
      </c>
      <c r="K6" s="174">
        <v>1.1000000000000001</v>
      </c>
      <c r="L6" s="175">
        <v>1</v>
      </c>
      <c r="M6" s="174"/>
      <c r="N6" s="174"/>
      <c r="O6" s="176">
        <f t="shared" ref="O6:O67" si="0">J6*K6*L6*F6</f>
        <v>6827.9904000000006</v>
      </c>
      <c r="P6" s="176"/>
      <c r="Q6" s="176"/>
      <c r="R6" s="174"/>
      <c r="S6" s="177">
        <v>3</v>
      </c>
      <c r="T6" s="178">
        <v>2182</v>
      </c>
      <c r="U6" s="179">
        <v>3</v>
      </c>
      <c r="V6" s="180" t="s">
        <v>1340</v>
      </c>
      <c r="W6" s="181" t="s">
        <v>1339</v>
      </c>
      <c r="X6" s="182">
        <v>0.28000000000000003</v>
      </c>
      <c r="Y6" s="183">
        <v>1</v>
      </c>
      <c r="Z6" s="184">
        <v>18755.7</v>
      </c>
      <c r="AA6" s="177">
        <v>1.1499999999999999</v>
      </c>
      <c r="AB6" s="177">
        <v>1</v>
      </c>
      <c r="AC6" s="177">
        <v>1</v>
      </c>
      <c r="AD6" s="177">
        <v>1</v>
      </c>
      <c r="AE6" s="184">
        <f t="shared" ref="AE6:AE23" si="1">X6*Z6*AA6*AB6*AC6*AD6</f>
        <v>6039.3353999999999</v>
      </c>
      <c r="AF6" s="184">
        <f t="shared" ref="AF6:AF23" si="2">AE6*Y6</f>
        <v>6039.3353999999999</v>
      </c>
      <c r="AG6" s="185"/>
      <c r="AH6" s="185"/>
      <c r="AI6" s="185"/>
      <c r="AJ6" s="185"/>
      <c r="AK6" s="185"/>
      <c r="AL6" s="185"/>
      <c r="AM6" s="185"/>
      <c r="AN6" s="176">
        <v>6828</v>
      </c>
      <c r="AO6" s="176">
        <v>0</v>
      </c>
      <c r="AP6" s="176">
        <v>0</v>
      </c>
    </row>
    <row r="7" spans="1:42" s="145" customFormat="1" ht="21.4" customHeight="1" x14ac:dyDescent="0.2">
      <c r="A7" s="170">
        <v>2</v>
      </c>
      <c r="B7" s="171">
        <v>2184</v>
      </c>
      <c r="C7" s="163">
        <v>5</v>
      </c>
      <c r="D7" s="164" t="s">
        <v>1341</v>
      </c>
      <c r="E7" s="163" t="s">
        <v>1339</v>
      </c>
      <c r="F7" s="165">
        <v>1.01</v>
      </c>
      <c r="G7" s="172">
        <v>1</v>
      </c>
      <c r="H7" s="173">
        <v>1</v>
      </c>
      <c r="I7" s="165">
        <v>1.01</v>
      </c>
      <c r="J7" s="174">
        <v>22168.799999999999</v>
      </c>
      <c r="K7" s="174">
        <v>1.1000000000000001</v>
      </c>
      <c r="L7" s="175">
        <v>1</v>
      </c>
      <c r="M7" s="174"/>
      <c r="N7" s="174"/>
      <c r="O7" s="176">
        <f t="shared" si="0"/>
        <v>24629.536800000002</v>
      </c>
      <c r="P7" s="176">
        <f>O7</f>
        <v>24629.536800000002</v>
      </c>
      <c r="Q7" s="176"/>
      <c r="R7" s="174"/>
      <c r="S7" s="177">
        <v>5</v>
      </c>
      <c r="T7" s="178">
        <v>2184</v>
      </c>
      <c r="U7" s="186">
        <v>5</v>
      </c>
      <c r="V7" s="187" t="s">
        <v>1341</v>
      </c>
      <c r="W7" s="188" t="s">
        <v>1339</v>
      </c>
      <c r="X7" s="189">
        <v>1.01</v>
      </c>
      <c r="Y7" s="183">
        <v>1</v>
      </c>
      <c r="Z7" s="184">
        <v>18755.7</v>
      </c>
      <c r="AA7" s="177">
        <v>1.1499999999999999</v>
      </c>
      <c r="AB7" s="177">
        <v>1</v>
      </c>
      <c r="AC7" s="177">
        <v>1</v>
      </c>
      <c r="AD7" s="177">
        <v>1</v>
      </c>
      <c r="AE7" s="184">
        <f t="shared" si="1"/>
        <v>21784.74555</v>
      </c>
      <c r="AF7" s="184">
        <f t="shared" si="2"/>
        <v>21784.74555</v>
      </c>
      <c r="AG7" s="185"/>
      <c r="AH7" s="185"/>
      <c r="AI7" s="185"/>
      <c r="AJ7" s="185"/>
      <c r="AK7" s="185"/>
      <c r="AL7" s="185"/>
      <c r="AM7" s="185"/>
      <c r="AN7" s="176">
        <v>24630</v>
      </c>
      <c r="AO7" s="176">
        <v>24630</v>
      </c>
      <c r="AP7" s="176">
        <v>0</v>
      </c>
    </row>
    <row r="8" spans="1:42" s="145" customFormat="1" ht="47.25" hidden="1" customHeight="1" x14ac:dyDescent="0.2">
      <c r="A8" s="170"/>
      <c r="B8" s="190"/>
      <c r="C8" s="163">
        <v>6</v>
      </c>
      <c r="D8" s="164" t="s">
        <v>1342</v>
      </c>
      <c r="E8" s="163" t="s">
        <v>1339</v>
      </c>
      <c r="F8" s="165">
        <v>0.74</v>
      </c>
      <c r="G8" s="172">
        <v>1</v>
      </c>
      <c r="H8" s="172" t="s">
        <v>1343</v>
      </c>
      <c r="I8" s="165">
        <v>0.74</v>
      </c>
      <c r="J8" s="174">
        <v>22168.799999999999</v>
      </c>
      <c r="K8" s="174">
        <v>1.1000000000000001</v>
      </c>
      <c r="L8" s="175">
        <v>1</v>
      </c>
      <c r="M8" s="174"/>
      <c r="N8" s="174"/>
      <c r="O8" s="176">
        <f t="shared" si="0"/>
        <v>18045.403200000001</v>
      </c>
      <c r="P8" s="176">
        <f>O8*30/100</f>
        <v>5413.6209600000002</v>
      </c>
      <c r="Q8" s="176">
        <f>O8*50/100</f>
        <v>9022.7016000000003</v>
      </c>
      <c r="R8" s="174"/>
      <c r="S8" s="177">
        <v>6</v>
      </c>
      <c r="T8" s="177"/>
      <c r="U8" s="191">
        <v>6</v>
      </c>
      <c r="V8" s="180" t="s">
        <v>1342</v>
      </c>
      <c r="W8" s="181" t="s">
        <v>1339</v>
      </c>
      <c r="X8" s="189">
        <v>0.74</v>
      </c>
      <c r="Y8" s="183">
        <v>0.3</v>
      </c>
      <c r="Z8" s="184">
        <v>18755.7</v>
      </c>
      <c r="AA8" s="177">
        <v>1.1499999999999999</v>
      </c>
      <c r="AB8" s="177">
        <v>1</v>
      </c>
      <c r="AC8" s="177">
        <v>1</v>
      </c>
      <c r="AD8" s="177">
        <v>1</v>
      </c>
      <c r="AE8" s="184">
        <f t="shared" si="1"/>
        <v>15961.100699999999</v>
      </c>
      <c r="AF8" s="184">
        <f t="shared" si="2"/>
        <v>4788.3302099999992</v>
      </c>
      <c r="AG8" s="185"/>
      <c r="AH8" s="185"/>
      <c r="AI8" s="185"/>
      <c r="AJ8" s="185"/>
      <c r="AK8" s="185"/>
      <c r="AL8" s="185"/>
      <c r="AM8" s="185"/>
      <c r="AN8" s="176">
        <v>18046</v>
      </c>
      <c r="AO8" s="176">
        <v>5414</v>
      </c>
      <c r="AP8" s="176">
        <v>9023</v>
      </c>
    </row>
    <row r="9" spans="1:42" s="145" customFormat="1" ht="47.25" hidden="1" customHeight="1" x14ac:dyDescent="0.2">
      <c r="A9" s="170"/>
      <c r="B9" s="171"/>
      <c r="C9" s="163">
        <v>7</v>
      </c>
      <c r="D9" s="164" t="s">
        <v>1344</v>
      </c>
      <c r="E9" s="163" t="s">
        <v>1339</v>
      </c>
      <c r="F9" s="165">
        <v>3.21</v>
      </c>
      <c r="G9" s="172">
        <v>1</v>
      </c>
      <c r="H9" s="172" t="s">
        <v>1343</v>
      </c>
      <c r="I9" s="165">
        <v>3.21</v>
      </c>
      <c r="J9" s="174">
        <v>22168.799999999999</v>
      </c>
      <c r="K9" s="174">
        <v>1.1000000000000001</v>
      </c>
      <c r="L9" s="175">
        <v>1</v>
      </c>
      <c r="M9" s="174"/>
      <c r="N9" s="174"/>
      <c r="O9" s="176">
        <f t="shared" si="0"/>
        <v>78278.032800000001</v>
      </c>
      <c r="P9" s="176">
        <f>O9*30/100</f>
        <v>23483.40984</v>
      </c>
      <c r="Q9" s="176">
        <f>O9*50/100</f>
        <v>39139.0164</v>
      </c>
      <c r="R9" s="174"/>
      <c r="S9" s="177">
        <v>1</v>
      </c>
      <c r="T9" s="192"/>
      <c r="U9" s="179">
        <v>7</v>
      </c>
      <c r="V9" s="180" t="s">
        <v>1344</v>
      </c>
      <c r="W9" s="181" t="s">
        <v>1339</v>
      </c>
      <c r="X9" s="189">
        <v>3.21</v>
      </c>
      <c r="Y9" s="183">
        <v>0.3</v>
      </c>
      <c r="Z9" s="184">
        <v>18755.7</v>
      </c>
      <c r="AA9" s="177">
        <v>1.1499999999999999</v>
      </c>
      <c r="AB9" s="177">
        <v>1</v>
      </c>
      <c r="AC9" s="177">
        <v>1</v>
      </c>
      <c r="AD9" s="177">
        <v>1</v>
      </c>
      <c r="AE9" s="184">
        <f t="shared" si="1"/>
        <v>69236.666549999994</v>
      </c>
      <c r="AF9" s="184">
        <f t="shared" si="2"/>
        <v>20770.999964999999</v>
      </c>
      <c r="AG9" s="185"/>
      <c r="AH9" s="185"/>
      <c r="AI9" s="185"/>
      <c r="AJ9" s="185"/>
      <c r="AK9" s="185"/>
      <c r="AL9" s="185"/>
      <c r="AM9" s="185"/>
      <c r="AN9" s="176">
        <v>78279</v>
      </c>
      <c r="AO9" s="176">
        <v>23484</v>
      </c>
      <c r="AP9" s="176">
        <v>39140</v>
      </c>
    </row>
    <row r="10" spans="1:42" s="145" customFormat="1" ht="47.25" hidden="1" customHeight="1" x14ac:dyDescent="0.2">
      <c r="A10" s="170"/>
      <c r="B10" s="171"/>
      <c r="C10" s="163">
        <v>8</v>
      </c>
      <c r="D10" s="164" t="s">
        <v>1345</v>
      </c>
      <c r="E10" s="163" t="s">
        <v>1339</v>
      </c>
      <c r="F10" s="165">
        <v>0.71</v>
      </c>
      <c r="G10" s="172">
        <v>1</v>
      </c>
      <c r="H10" s="172" t="s">
        <v>1343</v>
      </c>
      <c r="I10" s="165">
        <v>0.71</v>
      </c>
      <c r="J10" s="174">
        <v>22168.799999999999</v>
      </c>
      <c r="K10" s="174">
        <v>1.1000000000000001</v>
      </c>
      <c r="L10" s="175">
        <v>1</v>
      </c>
      <c r="M10" s="174"/>
      <c r="N10" s="174"/>
      <c r="O10" s="176">
        <f t="shared" si="0"/>
        <v>17313.8328</v>
      </c>
      <c r="P10" s="176">
        <f>O10*30/100</f>
        <v>5194.14984</v>
      </c>
      <c r="Q10" s="176">
        <f>O10*50/100</f>
        <v>8656.9164000000001</v>
      </c>
      <c r="R10" s="174"/>
      <c r="S10" s="177">
        <v>2</v>
      </c>
      <c r="T10" s="192"/>
      <c r="U10" s="186">
        <v>8</v>
      </c>
      <c r="V10" s="180" t="s">
        <v>1345</v>
      </c>
      <c r="W10" s="181" t="s">
        <v>1339</v>
      </c>
      <c r="X10" s="189">
        <v>0.71</v>
      </c>
      <c r="Y10" s="183">
        <v>0.3</v>
      </c>
      <c r="Z10" s="184">
        <v>18755.7</v>
      </c>
      <c r="AA10" s="177">
        <v>1.1499999999999999</v>
      </c>
      <c r="AB10" s="177">
        <v>1</v>
      </c>
      <c r="AC10" s="177">
        <v>1</v>
      </c>
      <c r="AD10" s="177">
        <v>1</v>
      </c>
      <c r="AE10" s="184">
        <f t="shared" si="1"/>
        <v>15314.029049999999</v>
      </c>
      <c r="AF10" s="184">
        <f t="shared" si="2"/>
        <v>4594.2087149999998</v>
      </c>
      <c r="AG10" s="185"/>
      <c r="AH10" s="185"/>
      <c r="AI10" s="185"/>
      <c r="AJ10" s="185"/>
      <c r="AK10" s="185"/>
      <c r="AL10" s="185"/>
      <c r="AM10" s="185"/>
      <c r="AN10" s="176">
        <v>17314</v>
      </c>
      <c r="AO10" s="176">
        <v>5195</v>
      </c>
      <c r="AP10" s="176">
        <v>8657</v>
      </c>
    </row>
    <row r="11" spans="1:42" s="145" customFormat="1" ht="47.25" hidden="1" customHeight="1" x14ac:dyDescent="0.2">
      <c r="A11" s="170"/>
      <c r="B11" s="171"/>
      <c r="C11" s="163">
        <v>9</v>
      </c>
      <c r="D11" s="164" t="s">
        <v>1346</v>
      </c>
      <c r="E11" s="163" t="s">
        <v>1339</v>
      </c>
      <c r="F11" s="165">
        <v>0.89</v>
      </c>
      <c r="G11" s="172">
        <v>1</v>
      </c>
      <c r="H11" s="172" t="s">
        <v>1343</v>
      </c>
      <c r="I11" s="165">
        <v>0.89</v>
      </c>
      <c r="J11" s="174">
        <v>22168.799999999999</v>
      </c>
      <c r="K11" s="174">
        <v>1.1000000000000001</v>
      </c>
      <c r="L11" s="175">
        <v>1</v>
      </c>
      <c r="M11" s="174"/>
      <c r="N11" s="174"/>
      <c r="O11" s="176">
        <f t="shared" si="0"/>
        <v>21703.2552</v>
      </c>
      <c r="P11" s="176">
        <f>O11*30/100</f>
        <v>6510.9765599999992</v>
      </c>
      <c r="Q11" s="176">
        <f>O11*50/100</f>
        <v>10851.6276</v>
      </c>
      <c r="R11" s="174"/>
      <c r="S11" s="177">
        <v>9</v>
      </c>
      <c r="T11" s="192"/>
      <c r="U11" s="186">
        <v>9</v>
      </c>
      <c r="V11" s="180" t="s">
        <v>1347</v>
      </c>
      <c r="W11" s="181" t="s">
        <v>1339</v>
      </c>
      <c r="X11" s="189">
        <v>0.89</v>
      </c>
      <c r="Y11" s="183">
        <v>0.3</v>
      </c>
      <c r="Z11" s="184">
        <v>18755.7</v>
      </c>
      <c r="AA11" s="177">
        <v>1.1499999999999999</v>
      </c>
      <c r="AB11" s="177">
        <v>1</v>
      </c>
      <c r="AC11" s="177">
        <v>1</v>
      </c>
      <c r="AD11" s="177">
        <v>1</v>
      </c>
      <c r="AE11" s="184">
        <f t="shared" si="1"/>
        <v>19196.45895</v>
      </c>
      <c r="AF11" s="184">
        <f t="shared" si="2"/>
        <v>5758.9376849999999</v>
      </c>
      <c r="AG11" s="185"/>
      <c r="AH11" s="185"/>
      <c r="AI11" s="185"/>
      <c r="AJ11" s="185"/>
      <c r="AK11" s="185"/>
      <c r="AL11" s="185"/>
      <c r="AM11" s="185"/>
      <c r="AN11" s="176">
        <v>21704</v>
      </c>
      <c r="AO11" s="176">
        <v>6511</v>
      </c>
      <c r="AP11" s="176">
        <v>10852</v>
      </c>
    </row>
    <row r="12" spans="1:42" s="145" customFormat="1" ht="62.45" customHeight="1" x14ac:dyDescent="0.2">
      <c r="A12" s="170">
        <v>4</v>
      </c>
      <c r="B12" s="193" t="s">
        <v>1348</v>
      </c>
      <c r="C12" s="163">
        <v>10</v>
      </c>
      <c r="D12" s="164" t="s">
        <v>1349</v>
      </c>
      <c r="E12" s="163" t="s">
        <v>1339</v>
      </c>
      <c r="F12" s="165">
        <v>0.46</v>
      </c>
      <c r="G12" s="172">
        <v>1</v>
      </c>
      <c r="H12" s="172" t="s">
        <v>1343</v>
      </c>
      <c r="I12" s="165">
        <v>0.46</v>
      </c>
      <c r="J12" s="174">
        <v>22168.799999999999</v>
      </c>
      <c r="K12" s="174">
        <v>1.1000000000000001</v>
      </c>
      <c r="L12" s="175">
        <v>1</v>
      </c>
      <c r="M12" s="174"/>
      <c r="N12" s="174"/>
      <c r="O12" s="176">
        <f t="shared" si="0"/>
        <v>11217.4128</v>
      </c>
      <c r="P12" s="176">
        <f>O12*30/100</f>
        <v>3365.2238400000001</v>
      </c>
      <c r="Q12" s="176">
        <f>O12*50/100</f>
        <v>5608.7064</v>
      </c>
      <c r="R12" s="174"/>
      <c r="S12" s="177">
        <v>10</v>
      </c>
      <c r="T12" s="192" t="s">
        <v>1350</v>
      </c>
      <c r="U12" s="186">
        <v>10</v>
      </c>
      <c r="V12" s="180" t="s">
        <v>1349</v>
      </c>
      <c r="W12" s="181" t="s">
        <v>1339</v>
      </c>
      <c r="X12" s="189">
        <v>0.46</v>
      </c>
      <c r="Y12" s="183">
        <v>0.3</v>
      </c>
      <c r="Z12" s="184">
        <v>18755.7</v>
      </c>
      <c r="AA12" s="177">
        <v>1.1499999999999999</v>
      </c>
      <c r="AB12" s="177">
        <v>1</v>
      </c>
      <c r="AC12" s="177">
        <v>1</v>
      </c>
      <c r="AD12" s="177">
        <v>1</v>
      </c>
      <c r="AE12" s="184">
        <f t="shared" si="1"/>
        <v>9921.7653000000009</v>
      </c>
      <c r="AF12" s="184">
        <f t="shared" si="2"/>
        <v>2976.5295900000001</v>
      </c>
      <c r="AG12" s="185"/>
      <c r="AH12" s="185"/>
      <c r="AI12" s="185"/>
      <c r="AJ12" s="185"/>
      <c r="AK12" s="185"/>
      <c r="AL12" s="185"/>
      <c r="AM12" s="185"/>
      <c r="AN12" s="176">
        <v>11218</v>
      </c>
      <c r="AO12" s="176">
        <v>3366</v>
      </c>
      <c r="AP12" s="176">
        <v>5609</v>
      </c>
    </row>
    <row r="13" spans="1:42" s="145" customFormat="1" ht="64.349999999999994" customHeight="1" x14ac:dyDescent="0.2">
      <c r="A13" s="170">
        <v>5</v>
      </c>
      <c r="B13" s="171">
        <v>2187</v>
      </c>
      <c r="C13" s="163">
        <v>11</v>
      </c>
      <c r="D13" s="164" t="s">
        <v>1351</v>
      </c>
      <c r="E13" s="163" t="s">
        <v>1339</v>
      </c>
      <c r="F13" s="165">
        <v>0.39</v>
      </c>
      <c r="G13" s="172">
        <v>1</v>
      </c>
      <c r="H13" s="173">
        <v>1</v>
      </c>
      <c r="I13" s="165">
        <v>0.39</v>
      </c>
      <c r="J13" s="174">
        <v>22168.799999999999</v>
      </c>
      <c r="K13" s="174">
        <v>1.1000000000000001</v>
      </c>
      <c r="L13" s="175">
        <v>1</v>
      </c>
      <c r="M13" s="174"/>
      <c r="N13" s="174"/>
      <c r="O13" s="176">
        <f t="shared" si="0"/>
        <v>9510.4152000000013</v>
      </c>
      <c r="P13" s="176"/>
      <c r="Q13" s="176"/>
      <c r="R13" s="174"/>
      <c r="S13" s="177">
        <v>11</v>
      </c>
      <c r="T13" s="192">
        <v>2187</v>
      </c>
      <c r="U13" s="186">
        <v>11</v>
      </c>
      <c r="V13" s="180" t="s">
        <v>1351</v>
      </c>
      <c r="W13" s="181" t="s">
        <v>1339</v>
      </c>
      <c r="X13" s="189">
        <v>0.39</v>
      </c>
      <c r="Y13" s="183">
        <v>1</v>
      </c>
      <c r="Z13" s="184">
        <v>18755.7</v>
      </c>
      <c r="AA13" s="177">
        <v>1.1499999999999999</v>
      </c>
      <c r="AB13" s="177">
        <v>1</v>
      </c>
      <c r="AC13" s="177">
        <v>1</v>
      </c>
      <c r="AD13" s="177">
        <v>1</v>
      </c>
      <c r="AE13" s="184">
        <f t="shared" si="1"/>
        <v>8411.93145</v>
      </c>
      <c r="AF13" s="184">
        <f t="shared" si="2"/>
        <v>8411.93145</v>
      </c>
      <c r="AG13" s="185"/>
      <c r="AH13" s="185"/>
      <c r="AI13" s="185"/>
      <c r="AJ13" s="185"/>
      <c r="AK13" s="185"/>
      <c r="AL13" s="185"/>
      <c r="AM13" s="185"/>
      <c r="AN13" s="176">
        <v>9511</v>
      </c>
      <c r="AO13" s="176">
        <v>0</v>
      </c>
      <c r="AP13" s="176">
        <v>0</v>
      </c>
    </row>
    <row r="14" spans="1:42" s="145" customFormat="1" ht="39.200000000000003" customHeight="1" x14ac:dyDescent="0.2">
      <c r="A14" s="170">
        <v>6</v>
      </c>
      <c r="B14" s="171">
        <v>2188</v>
      </c>
      <c r="C14" s="163">
        <v>12</v>
      </c>
      <c r="D14" s="164" t="s">
        <v>1352</v>
      </c>
      <c r="E14" s="163" t="s">
        <v>1339</v>
      </c>
      <c r="F14" s="165">
        <v>0.57999999999999996</v>
      </c>
      <c r="G14" s="172">
        <v>1</v>
      </c>
      <c r="H14" s="173">
        <v>1</v>
      </c>
      <c r="I14" s="165">
        <v>0.57999999999999996</v>
      </c>
      <c r="J14" s="174">
        <v>22168.799999999999</v>
      </c>
      <c r="K14" s="174">
        <v>1.1000000000000001</v>
      </c>
      <c r="L14" s="175">
        <v>1</v>
      </c>
      <c r="M14" s="174"/>
      <c r="N14" s="174"/>
      <c r="O14" s="176">
        <f t="shared" si="0"/>
        <v>14143.694399999998</v>
      </c>
      <c r="P14" s="176"/>
      <c r="Q14" s="176"/>
      <c r="R14" s="174"/>
      <c r="S14" s="177">
        <v>12</v>
      </c>
      <c r="T14" s="192">
        <v>2188</v>
      </c>
      <c r="U14" s="186">
        <v>12</v>
      </c>
      <c r="V14" s="194" t="s">
        <v>1352</v>
      </c>
      <c r="W14" s="181" t="s">
        <v>1339</v>
      </c>
      <c r="X14" s="189">
        <v>0.57999999999999996</v>
      </c>
      <c r="Y14" s="183">
        <v>1</v>
      </c>
      <c r="Z14" s="184">
        <v>18755.7</v>
      </c>
      <c r="AA14" s="177">
        <v>1.1499999999999999</v>
      </c>
      <c r="AB14" s="177">
        <v>1</v>
      </c>
      <c r="AC14" s="177">
        <v>1</v>
      </c>
      <c r="AD14" s="177">
        <v>1</v>
      </c>
      <c r="AE14" s="184">
        <f t="shared" si="1"/>
        <v>12510.0519</v>
      </c>
      <c r="AF14" s="184">
        <f t="shared" si="2"/>
        <v>12510.0519</v>
      </c>
      <c r="AG14" s="185"/>
      <c r="AH14" s="185"/>
      <c r="AI14" s="185"/>
      <c r="AJ14" s="185"/>
      <c r="AK14" s="185"/>
      <c r="AL14" s="185"/>
      <c r="AM14" s="185"/>
      <c r="AN14" s="176">
        <v>14144</v>
      </c>
      <c r="AO14" s="176">
        <v>0</v>
      </c>
      <c r="AP14" s="176">
        <v>0</v>
      </c>
    </row>
    <row r="15" spans="1:42" s="145" customFormat="1" ht="57.95" customHeight="1" x14ac:dyDescent="0.2">
      <c r="A15" s="170">
        <v>7</v>
      </c>
      <c r="B15" s="171">
        <v>2189</v>
      </c>
      <c r="C15" s="163">
        <v>13</v>
      </c>
      <c r="D15" s="164" t="s">
        <v>1353</v>
      </c>
      <c r="E15" s="163" t="s">
        <v>1339</v>
      </c>
      <c r="F15" s="165">
        <v>1.17</v>
      </c>
      <c r="G15" s="172">
        <v>1</v>
      </c>
      <c r="H15" s="173" t="s">
        <v>1354</v>
      </c>
      <c r="I15" s="165">
        <v>1.17</v>
      </c>
      <c r="J15" s="174">
        <v>22168.799999999999</v>
      </c>
      <c r="K15" s="174">
        <v>1.1000000000000001</v>
      </c>
      <c r="L15" s="175">
        <v>1</v>
      </c>
      <c r="M15" s="174"/>
      <c r="N15" s="174"/>
      <c r="O15" s="176">
        <f t="shared" si="0"/>
        <v>28531.245599999998</v>
      </c>
      <c r="P15" s="176"/>
      <c r="Q15" s="176"/>
      <c r="R15" s="174"/>
      <c r="S15" s="177">
        <v>13</v>
      </c>
      <c r="T15" s="192">
        <v>2189</v>
      </c>
      <c r="U15" s="186">
        <v>13</v>
      </c>
      <c r="V15" s="180" t="s">
        <v>1353</v>
      </c>
      <c r="W15" s="188" t="s">
        <v>1339</v>
      </c>
      <c r="X15" s="189">
        <v>1.17</v>
      </c>
      <c r="Y15" s="183">
        <v>1</v>
      </c>
      <c r="Z15" s="184">
        <v>18755.7</v>
      </c>
      <c r="AA15" s="177">
        <v>1.1499999999999999</v>
      </c>
      <c r="AB15" s="177">
        <v>1</v>
      </c>
      <c r="AC15" s="177">
        <v>1</v>
      </c>
      <c r="AD15" s="177">
        <v>1</v>
      </c>
      <c r="AE15" s="184">
        <f t="shared" si="1"/>
        <v>25235.794349999996</v>
      </c>
      <c r="AF15" s="184">
        <f t="shared" si="2"/>
        <v>25235.794349999996</v>
      </c>
      <c r="AG15" s="185"/>
      <c r="AH15" s="185"/>
      <c r="AI15" s="185"/>
      <c r="AJ15" s="185"/>
      <c r="AK15" s="185"/>
      <c r="AL15" s="185"/>
      <c r="AM15" s="185"/>
      <c r="AN15" s="176">
        <v>28532</v>
      </c>
      <c r="AO15" s="176">
        <v>0</v>
      </c>
      <c r="AP15" s="176">
        <v>0</v>
      </c>
    </row>
    <row r="16" spans="1:42" s="145" customFormat="1" ht="78.75" x14ac:dyDescent="0.2">
      <c r="A16" s="170">
        <v>8</v>
      </c>
      <c r="B16" s="171">
        <v>2190</v>
      </c>
      <c r="C16" s="163">
        <v>14</v>
      </c>
      <c r="D16" s="164" t="s">
        <v>1355</v>
      </c>
      <c r="E16" s="163" t="s">
        <v>1339</v>
      </c>
      <c r="F16" s="165">
        <v>2.2000000000000002</v>
      </c>
      <c r="G16" s="172">
        <v>1</v>
      </c>
      <c r="H16" s="173" t="s">
        <v>1354</v>
      </c>
      <c r="I16" s="165">
        <v>2.2000000000000002</v>
      </c>
      <c r="J16" s="174">
        <v>22168.799999999999</v>
      </c>
      <c r="K16" s="174">
        <v>1.1000000000000001</v>
      </c>
      <c r="L16" s="175">
        <v>1</v>
      </c>
      <c r="M16" s="174"/>
      <c r="N16" s="174"/>
      <c r="O16" s="176">
        <f t="shared" si="0"/>
        <v>53648.496000000006</v>
      </c>
      <c r="P16" s="176"/>
      <c r="Q16" s="176"/>
      <c r="R16" s="174"/>
      <c r="S16" s="177">
        <v>3</v>
      </c>
      <c r="T16" s="192">
        <v>2190</v>
      </c>
      <c r="U16" s="186">
        <v>14</v>
      </c>
      <c r="V16" s="180" t="s">
        <v>1355</v>
      </c>
      <c r="W16" s="188" t="s">
        <v>1339</v>
      </c>
      <c r="X16" s="189">
        <v>2.2000000000000002</v>
      </c>
      <c r="Y16" s="183">
        <v>1</v>
      </c>
      <c r="Z16" s="184">
        <v>18755.7</v>
      </c>
      <c r="AA16" s="177">
        <v>1.1499999999999999</v>
      </c>
      <c r="AB16" s="177">
        <v>1</v>
      </c>
      <c r="AC16" s="177">
        <v>1</v>
      </c>
      <c r="AD16" s="177">
        <v>1</v>
      </c>
      <c r="AE16" s="184">
        <f t="shared" si="1"/>
        <v>47451.921000000002</v>
      </c>
      <c r="AF16" s="184">
        <f t="shared" si="2"/>
        <v>47451.921000000002</v>
      </c>
      <c r="AG16" s="185"/>
      <c r="AH16" s="185"/>
      <c r="AI16" s="185"/>
      <c r="AJ16" s="185"/>
      <c r="AK16" s="185"/>
      <c r="AL16" s="185"/>
      <c r="AM16" s="185"/>
      <c r="AN16" s="176">
        <v>53649</v>
      </c>
      <c r="AO16" s="176">
        <v>0</v>
      </c>
      <c r="AP16" s="176">
        <v>0</v>
      </c>
    </row>
    <row r="17" spans="1:42" s="145" customFormat="1" ht="94.5" hidden="1" x14ac:dyDescent="0.2">
      <c r="A17" s="170"/>
      <c r="B17" s="193" t="s">
        <v>1356</v>
      </c>
      <c r="C17" s="163">
        <v>15</v>
      </c>
      <c r="D17" s="164" t="s">
        <v>1357</v>
      </c>
      <c r="E17" s="163" t="s">
        <v>1358</v>
      </c>
      <c r="F17" s="165">
        <v>4.5199999999999996</v>
      </c>
      <c r="G17" s="172">
        <v>1</v>
      </c>
      <c r="H17" s="172" t="s">
        <v>1343</v>
      </c>
      <c r="I17" s="165">
        <v>4.5199999999999996</v>
      </c>
      <c r="J17" s="174">
        <v>22168.799999999999</v>
      </c>
      <c r="K17" s="174">
        <v>1.1000000000000001</v>
      </c>
      <c r="L17" s="175">
        <v>1</v>
      </c>
      <c r="M17" s="174"/>
      <c r="N17" s="174"/>
      <c r="O17" s="176">
        <f t="shared" si="0"/>
        <v>110223.27359999999</v>
      </c>
      <c r="P17" s="176">
        <f>O17*30/100</f>
        <v>33066.982079999994</v>
      </c>
      <c r="Q17" s="176">
        <f>O17*50/100</f>
        <v>55111.6368</v>
      </c>
      <c r="R17" s="174"/>
      <c r="S17" s="177">
        <v>15</v>
      </c>
      <c r="T17" s="192" t="s">
        <v>1359</v>
      </c>
      <c r="U17" s="186">
        <v>15</v>
      </c>
      <c r="V17" s="180" t="s">
        <v>1357</v>
      </c>
      <c r="W17" s="195" t="s">
        <v>1358</v>
      </c>
      <c r="X17" s="189">
        <v>1.1499999999999999</v>
      </c>
      <c r="Y17" s="183">
        <v>0.3</v>
      </c>
      <c r="Z17" s="184">
        <v>18755.7</v>
      </c>
      <c r="AA17" s="177">
        <v>1.1499999999999999</v>
      </c>
      <c r="AB17" s="177">
        <v>1</v>
      </c>
      <c r="AC17" s="177">
        <v>1</v>
      </c>
      <c r="AD17" s="177">
        <v>1</v>
      </c>
      <c r="AE17" s="184">
        <f t="shared" si="1"/>
        <v>24804.413249999998</v>
      </c>
      <c r="AF17" s="184">
        <f t="shared" si="2"/>
        <v>7441.3239749999993</v>
      </c>
      <c r="AG17" s="185"/>
      <c r="AH17" s="185"/>
      <c r="AI17" s="185"/>
      <c r="AJ17" s="185"/>
      <c r="AK17" s="185"/>
      <c r="AL17" s="185"/>
      <c r="AM17" s="185"/>
      <c r="AN17" s="176">
        <v>110224</v>
      </c>
      <c r="AO17" s="176">
        <v>33067</v>
      </c>
      <c r="AP17" s="176">
        <v>55112</v>
      </c>
    </row>
    <row r="18" spans="1:42" s="145" customFormat="1" ht="78.75" hidden="1" x14ac:dyDescent="0.2">
      <c r="A18" s="170">
        <v>10</v>
      </c>
      <c r="B18" s="171"/>
      <c r="C18" s="163">
        <v>16</v>
      </c>
      <c r="D18" s="164" t="s">
        <v>1360</v>
      </c>
      <c r="E18" s="163" t="s">
        <v>1358</v>
      </c>
      <c r="F18" s="165">
        <v>0.27</v>
      </c>
      <c r="G18" s="172">
        <v>1</v>
      </c>
      <c r="H18" s="173">
        <v>1</v>
      </c>
      <c r="I18" s="165">
        <v>0.27</v>
      </c>
      <c r="J18" s="174">
        <v>22168.799999999999</v>
      </c>
      <c r="K18" s="174">
        <v>1.1000000000000001</v>
      </c>
      <c r="L18" s="175">
        <v>1</v>
      </c>
      <c r="M18" s="174"/>
      <c r="N18" s="174"/>
      <c r="O18" s="176">
        <f t="shared" si="0"/>
        <v>6584.1336000000001</v>
      </c>
      <c r="P18" s="176"/>
      <c r="Q18" s="176"/>
      <c r="R18" s="174"/>
      <c r="S18" s="177">
        <v>4</v>
      </c>
      <c r="T18" s="192"/>
      <c r="U18" s="186">
        <v>16</v>
      </c>
      <c r="V18" s="180" t="s">
        <v>1360</v>
      </c>
      <c r="W18" s="181" t="s">
        <v>1358</v>
      </c>
      <c r="X18" s="189">
        <v>0.27</v>
      </c>
      <c r="Y18" s="183">
        <v>1</v>
      </c>
      <c r="Z18" s="184">
        <v>18755.7</v>
      </c>
      <c r="AA18" s="177">
        <v>1.1499999999999999</v>
      </c>
      <c r="AB18" s="177">
        <v>1</v>
      </c>
      <c r="AC18" s="177">
        <v>1</v>
      </c>
      <c r="AD18" s="177">
        <v>1</v>
      </c>
      <c r="AE18" s="184">
        <f t="shared" si="1"/>
        <v>5823.6448500000006</v>
      </c>
      <c r="AF18" s="184">
        <f t="shared" si="2"/>
        <v>5823.6448500000006</v>
      </c>
      <c r="AG18" s="185"/>
      <c r="AH18" s="185"/>
      <c r="AI18" s="185"/>
      <c r="AJ18" s="185"/>
      <c r="AK18" s="185"/>
      <c r="AL18" s="185"/>
      <c r="AM18" s="185"/>
      <c r="AN18" s="176">
        <v>6585</v>
      </c>
      <c r="AO18" s="176">
        <v>0</v>
      </c>
      <c r="AP18" s="176">
        <v>0</v>
      </c>
    </row>
    <row r="19" spans="1:42" s="145" customFormat="1" ht="78.75" x14ac:dyDescent="0.2">
      <c r="A19" s="170">
        <v>11</v>
      </c>
      <c r="B19" s="196" t="s">
        <v>1361</v>
      </c>
      <c r="C19" s="163">
        <v>17</v>
      </c>
      <c r="D19" s="164" t="s">
        <v>1362</v>
      </c>
      <c r="E19" s="163" t="s">
        <v>1363</v>
      </c>
      <c r="F19" s="165">
        <v>0.89</v>
      </c>
      <c r="G19" s="172">
        <v>1</v>
      </c>
      <c r="H19" s="172" t="s">
        <v>1343</v>
      </c>
      <c r="I19" s="165">
        <v>0.89</v>
      </c>
      <c r="J19" s="174">
        <v>22168.799999999999</v>
      </c>
      <c r="K19" s="174">
        <v>1</v>
      </c>
      <c r="L19" s="175">
        <v>1</v>
      </c>
      <c r="M19" s="174"/>
      <c r="N19" s="174"/>
      <c r="O19" s="176">
        <f t="shared" si="0"/>
        <v>19730.232</v>
      </c>
      <c r="P19" s="176"/>
      <c r="Q19" s="176"/>
      <c r="R19" s="174"/>
      <c r="S19" s="177">
        <v>5</v>
      </c>
      <c r="T19" s="192" t="s">
        <v>1364</v>
      </c>
      <c r="U19" s="186">
        <v>17</v>
      </c>
      <c r="V19" s="180" t="s">
        <v>1362</v>
      </c>
      <c r="W19" s="181" t="s">
        <v>1363</v>
      </c>
      <c r="X19" s="189">
        <v>0.89</v>
      </c>
      <c r="Y19" s="183">
        <v>0.3</v>
      </c>
      <c r="Z19" s="184">
        <v>18755.7</v>
      </c>
      <c r="AA19" s="177">
        <v>1</v>
      </c>
      <c r="AB19" s="177">
        <v>1</v>
      </c>
      <c r="AC19" s="177">
        <v>1</v>
      </c>
      <c r="AD19" s="177">
        <v>1</v>
      </c>
      <c r="AE19" s="184">
        <f t="shared" si="1"/>
        <v>16692.573</v>
      </c>
      <c r="AF19" s="184">
        <f t="shared" si="2"/>
        <v>5007.7718999999997</v>
      </c>
      <c r="AG19" s="185"/>
      <c r="AH19" s="185"/>
      <c r="AI19" s="185"/>
      <c r="AJ19" s="185"/>
      <c r="AK19" s="185"/>
      <c r="AL19" s="185"/>
      <c r="AM19" s="185"/>
      <c r="AN19" s="176">
        <v>19731</v>
      </c>
      <c r="AO19" s="176">
        <v>0</v>
      </c>
      <c r="AP19" s="176">
        <v>0</v>
      </c>
    </row>
    <row r="20" spans="1:42" s="145" customFormat="1" ht="59.65" customHeight="1" x14ac:dyDescent="0.2">
      <c r="A20" s="170">
        <v>12</v>
      </c>
      <c r="B20" s="193" t="s">
        <v>1365</v>
      </c>
      <c r="C20" s="163">
        <v>18</v>
      </c>
      <c r="D20" s="164" t="s">
        <v>1366</v>
      </c>
      <c r="E20" s="163" t="s">
        <v>1363</v>
      </c>
      <c r="F20" s="165">
        <v>2.0099999999999998</v>
      </c>
      <c r="G20" s="172">
        <v>1</v>
      </c>
      <c r="H20" s="172" t="s">
        <v>1343</v>
      </c>
      <c r="I20" s="165">
        <v>2.0099999999999998</v>
      </c>
      <c r="J20" s="174">
        <v>22168.799999999999</v>
      </c>
      <c r="K20" s="174">
        <v>1.1000000000000001</v>
      </c>
      <c r="L20" s="175">
        <v>1</v>
      </c>
      <c r="M20" s="174"/>
      <c r="N20" s="174"/>
      <c r="O20" s="176">
        <f t="shared" si="0"/>
        <v>49015.216799999995</v>
      </c>
      <c r="P20" s="176"/>
      <c r="Q20" s="176"/>
      <c r="R20" s="174"/>
      <c r="S20" s="177">
        <v>6</v>
      </c>
      <c r="T20" s="192" t="s">
        <v>1367</v>
      </c>
      <c r="U20" s="186">
        <v>18</v>
      </c>
      <c r="V20" s="180" t="s">
        <v>1366</v>
      </c>
      <c r="W20" s="181" t="s">
        <v>1363</v>
      </c>
      <c r="X20" s="189">
        <v>2.0099999999999998</v>
      </c>
      <c r="Y20" s="183">
        <v>0.3</v>
      </c>
      <c r="Z20" s="184">
        <v>18755.7</v>
      </c>
      <c r="AA20" s="177">
        <v>1.1499999999999999</v>
      </c>
      <c r="AB20" s="177">
        <v>1</v>
      </c>
      <c r="AC20" s="177">
        <v>1</v>
      </c>
      <c r="AD20" s="177">
        <v>1</v>
      </c>
      <c r="AE20" s="184">
        <f t="shared" si="1"/>
        <v>43353.800549999993</v>
      </c>
      <c r="AF20" s="184">
        <f t="shared" si="2"/>
        <v>13006.140164999997</v>
      </c>
      <c r="AG20" s="185"/>
      <c r="AH20" s="185"/>
      <c r="AI20" s="185"/>
      <c r="AJ20" s="185"/>
      <c r="AK20" s="185"/>
      <c r="AL20" s="185"/>
      <c r="AM20" s="185"/>
      <c r="AN20" s="176">
        <v>49016</v>
      </c>
      <c r="AO20" s="176">
        <v>0</v>
      </c>
      <c r="AP20" s="176">
        <v>0</v>
      </c>
    </row>
    <row r="21" spans="1:42" s="145" customFormat="1" ht="63" x14ac:dyDescent="0.2">
      <c r="A21" s="170">
        <v>13</v>
      </c>
      <c r="B21" s="193" t="s">
        <v>1368</v>
      </c>
      <c r="C21" s="163">
        <v>19</v>
      </c>
      <c r="D21" s="164" t="s">
        <v>1369</v>
      </c>
      <c r="E21" s="163" t="s">
        <v>1363</v>
      </c>
      <c r="F21" s="165">
        <v>0.86</v>
      </c>
      <c r="G21" s="172">
        <v>1</v>
      </c>
      <c r="H21" s="172" t="s">
        <v>1343</v>
      </c>
      <c r="I21" s="165">
        <v>0.86</v>
      </c>
      <c r="J21" s="174">
        <v>22168.799999999999</v>
      </c>
      <c r="K21" s="174">
        <v>1.1000000000000001</v>
      </c>
      <c r="L21" s="175">
        <v>1</v>
      </c>
      <c r="M21" s="174"/>
      <c r="N21" s="174"/>
      <c r="O21" s="176">
        <f t="shared" si="0"/>
        <v>20971.684799999999</v>
      </c>
      <c r="P21" s="176"/>
      <c r="Q21" s="176"/>
      <c r="R21" s="174"/>
      <c r="S21" s="177">
        <v>7</v>
      </c>
      <c r="T21" s="192" t="s">
        <v>1370</v>
      </c>
      <c r="U21" s="186">
        <v>19</v>
      </c>
      <c r="V21" s="180" t="s">
        <v>1369</v>
      </c>
      <c r="W21" s="195" t="s">
        <v>1363</v>
      </c>
      <c r="X21" s="189">
        <v>0.86</v>
      </c>
      <c r="Y21" s="183">
        <v>0.3</v>
      </c>
      <c r="Z21" s="184">
        <v>18755.7</v>
      </c>
      <c r="AA21" s="177">
        <v>1.1499999999999999</v>
      </c>
      <c r="AB21" s="177">
        <v>1</v>
      </c>
      <c r="AC21" s="177">
        <v>1</v>
      </c>
      <c r="AD21" s="177">
        <v>1</v>
      </c>
      <c r="AE21" s="184">
        <f t="shared" si="1"/>
        <v>18549.387299999999</v>
      </c>
      <c r="AF21" s="184">
        <f t="shared" si="2"/>
        <v>5564.8161899999996</v>
      </c>
      <c r="AG21" s="185"/>
      <c r="AH21" s="185"/>
      <c r="AI21" s="185"/>
      <c r="AJ21" s="185"/>
      <c r="AK21" s="185"/>
      <c r="AL21" s="185"/>
      <c r="AM21" s="185"/>
      <c r="AN21" s="176">
        <v>20972</v>
      </c>
      <c r="AO21" s="176">
        <v>0</v>
      </c>
      <c r="AP21" s="176">
        <v>0</v>
      </c>
    </row>
    <row r="22" spans="1:42" s="145" customFormat="1" ht="63" x14ac:dyDescent="0.2">
      <c r="A22" s="170">
        <v>15</v>
      </c>
      <c r="B22" s="193" t="s">
        <v>1371</v>
      </c>
      <c r="C22" s="163">
        <v>20</v>
      </c>
      <c r="D22" s="164" t="s">
        <v>1372</v>
      </c>
      <c r="E22" s="163" t="s">
        <v>1363</v>
      </c>
      <c r="F22" s="165">
        <v>1.21</v>
      </c>
      <c r="G22" s="172">
        <v>1</v>
      </c>
      <c r="H22" s="172" t="s">
        <v>1343</v>
      </c>
      <c r="I22" s="165">
        <v>1.21</v>
      </c>
      <c r="J22" s="174">
        <v>22168.799999999999</v>
      </c>
      <c r="K22" s="174">
        <v>1.1000000000000001</v>
      </c>
      <c r="L22" s="175">
        <v>1</v>
      </c>
      <c r="M22" s="174"/>
      <c r="N22" s="174"/>
      <c r="O22" s="176">
        <f t="shared" si="0"/>
        <v>29506.6728</v>
      </c>
      <c r="P22" s="176"/>
      <c r="Q22" s="176"/>
      <c r="R22" s="174"/>
      <c r="S22" s="177">
        <v>8</v>
      </c>
      <c r="T22" s="192" t="s">
        <v>1373</v>
      </c>
      <c r="U22" s="186">
        <v>20</v>
      </c>
      <c r="V22" s="197" t="s">
        <v>1372</v>
      </c>
      <c r="W22" s="195" t="s">
        <v>1363</v>
      </c>
      <c r="X22" s="189">
        <v>1.21</v>
      </c>
      <c r="Y22" s="183">
        <v>0.3</v>
      </c>
      <c r="Z22" s="184">
        <v>18755.7</v>
      </c>
      <c r="AA22" s="177">
        <v>1.1499999999999999</v>
      </c>
      <c r="AB22" s="177">
        <v>1</v>
      </c>
      <c r="AC22" s="177">
        <v>1</v>
      </c>
      <c r="AD22" s="177">
        <v>1</v>
      </c>
      <c r="AE22" s="184">
        <f t="shared" si="1"/>
        <v>26098.556549999998</v>
      </c>
      <c r="AF22" s="184">
        <f t="shared" si="2"/>
        <v>7829.5669649999991</v>
      </c>
      <c r="AG22" s="185"/>
      <c r="AH22" s="185"/>
      <c r="AI22" s="185"/>
      <c r="AJ22" s="185"/>
      <c r="AK22" s="185"/>
      <c r="AL22" s="185"/>
      <c r="AM22" s="185"/>
      <c r="AN22" s="176">
        <v>29507</v>
      </c>
      <c r="AO22" s="176">
        <v>0</v>
      </c>
      <c r="AP22" s="176">
        <v>0</v>
      </c>
    </row>
    <row r="23" spans="1:42" s="145" customFormat="1" ht="64.349999999999994" customHeight="1" x14ac:dyDescent="0.2">
      <c r="A23" s="170">
        <v>16</v>
      </c>
      <c r="B23" s="193" t="s">
        <v>1374</v>
      </c>
      <c r="C23" s="163">
        <v>21</v>
      </c>
      <c r="D23" s="164" t="s">
        <v>1375</v>
      </c>
      <c r="E23" s="163" t="s">
        <v>1363</v>
      </c>
      <c r="F23" s="165">
        <v>0.87</v>
      </c>
      <c r="G23" s="172">
        <v>1</v>
      </c>
      <c r="H23" s="172" t="s">
        <v>1343</v>
      </c>
      <c r="I23" s="165">
        <v>0.87</v>
      </c>
      <c r="J23" s="174">
        <v>22168.799999999999</v>
      </c>
      <c r="K23" s="174">
        <v>1.1000000000000001</v>
      </c>
      <c r="L23" s="175">
        <v>1</v>
      </c>
      <c r="M23" s="174"/>
      <c r="N23" s="174"/>
      <c r="O23" s="176">
        <f t="shared" si="0"/>
        <v>21215.5416</v>
      </c>
      <c r="P23" s="176"/>
      <c r="Q23" s="176"/>
      <c r="R23" s="174"/>
      <c r="S23" s="177">
        <v>9</v>
      </c>
      <c r="T23" s="192" t="s">
        <v>1376</v>
      </c>
      <c r="U23" s="186">
        <v>21</v>
      </c>
      <c r="V23" s="197" t="s">
        <v>1375</v>
      </c>
      <c r="W23" s="198" t="s">
        <v>1363</v>
      </c>
      <c r="X23" s="189">
        <v>0.93</v>
      </c>
      <c r="Y23" s="183">
        <v>0.3</v>
      </c>
      <c r="Z23" s="184">
        <v>18755.7</v>
      </c>
      <c r="AA23" s="177">
        <v>1.1499999999999999</v>
      </c>
      <c r="AB23" s="177">
        <v>1</v>
      </c>
      <c r="AC23" s="177">
        <v>1</v>
      </c>
      <c r="AD23" s="177">
        <v>1</v>
      </c>
      <c r="AE23" s="184">
        <f t="shared" si="1"/>
        <v>20059.221150000001</v>
      </c>
      <c r="AF23" s="184">
        <f t="shared" si="2"/>
        <v>6017.766345</v>
      </c>
      <c r="AG23" s="185"/>
      <c r="AH23" s="185"/>
      <c r="AI23" s="185"/>
      <c r="AJ23" s="185"/>
      <c r="AK23" s="185"/>
      <c r="AL23" s="185"/>
      <c r="AM23" s="185"/>
      <c r="AN23" s="176">
        <v>21216</v>
      </c>
      <c r="AO23" s="176">
        <v>0</v>
      </c>
      <c r="AP23" s="176">
        <v>0</v>
      </c>
    </row>
    <row r="24" spans="1:42" s="145" customFormat="1" ht="47.25" hidden="1" customHeight="1" x14ac:dyDescent="0.25">
      <c r="A24" s="170"/>
      <c r="B24" s="171"/>
      <c r="C24" s="163">
        <v>22</v>
      </c>
      <c r="D24" s="164" t="s">
        <v>1377</v>
      </c>
      <c r="E24" s="163" t="s">
        <v>1363</v>
      </c>
      <c r="F24" s="165">
        <v>4.1900000000000004</v>
      </c>
      <c r="G24" s="172">
        <v>1</v>
      </c>
      <c r="H24" s="172" t="s">
        <v>1343</v>
      </c>
      <c r="I24" s="165">
        <v>4.1900000000000004</v>
      </c>
      <c r="J24" s="174">
        <v>22168.799999999999</v>
      </c>
      <c r="K24" s="174">
        <v>1.1000000000000001</v>
      </c>
      <c r="L24" s="175">
        <v>1</v>
      </c>
      <c r="M24" s="174"/>
      <c r="N24" s="174"/>
      <c r="O24" s="176">
        <f t="shared" si="0"/>
        <v>102175.99920000001</v>
      </c>
      <c r="P24" s="176"/>
      <c r="Q24" s="176"/>
      <c r="R24" s="174"/>
      <c r="S24" s="177">
        <v>10</v>
      </c>
      <c r="T24" s="192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76">
        <v>102176</v>
      </c>
      <c r="AO24" s="176">
        <v>0</v>
      </c>
      <c r="AP24" s="176">
        <v>0</v>
      </c>
    </row>
    <row r="25" spans="1:42" s="145" customFormat="1" ht="47.25" hidden="1" customHeight="1" x14ac:dyDescent="0.2">
      <c r="A25" s="170"/>
      <c r="B25" s="193" t="s">
        <v>1378</v>
      </c>
      <c r="C25" s="163">
        <v>23</v>
      </c>
      <c r="D25" s="164" t="s">
        <v>1379</v>
      </c>
      <c r="E25" s="163" t="s">
        <v>1380</v>
      </c>
      <c r="F25" s="165">
        <v>0.94</v>
      </c>
      <c r="G25" s="172">
        <v>1</v>
      </c>
      <c r="H25" s="172" t="s">
        <v>1343</v>
      </c>
      <c r="I25" s="165">
        <v>0.94</v>
      </c>
      <c r="J25" s="174">
        <v>22168.799999999999</v>
      </c>
      <c r="K25" s="174">
        <v>1.1000000000000001</v>
      </c>
      <c r="L25" s="175">
        <v>1</v>
      </c>
      <c r="M25" s="174"/>
      <c r="N25" s="174"/>
      <c r="O25" s="176">
        <f t="shared" si="0"/>
        <v>22922.539199999999</v>
      </c>
      <c r="P25" s="176"/>
      <c r="Q25" s="176"/>
      <c r="R25" s="174"/>
      <c r="S25" s="177"/>
      <c r="T25" s="192" t="s">
        <v>1381</v>
      </c>
      <c r="U25" s="186">
        <v>22</v>
      </c>
      <c r="V25" s="180" t="s">
        <v>1382</v>
      </c>
      <c r="W25" s="195" t="s">
        <v>1380</v>
      </c>
      <c r="X25" s="189">
        <v>1.1200000000000001</v>
      </c>
      <c r="Y25" s="183">
        <v>0.3</v>
      </c>
      <c r="Z25" s="184">
        <v>18755.7</v>
      </c>
      <c r="AA25" s="177">
        <v>1.1499999999999999</v>
      </c>
      <c r="AB25" s="177">
        <v>1</v>
      </c>
      <c r="AC25" s="177">
        <v>1</v>
      </c>
      <c r="AD25" s="177">
        <v>1</v>
      </c>
      <c r="AE25" s="184">
        <f>X25*Z25*AA25*AB25*AC25*AD25</f>
        <v>24157.3416</v>
      </c>
      <c r="AF25" s="184">
        <f>AE25*Y25</f>
        <v>7247.2024799999999</v>
      </c>
      <c r="AG25" s="185"/>
      <c r="AH25" s="185"/>
      <c r="AI25" s="185"/>
      <c r="AJ25" s="185"/>
      <c r="AK25" s="185"/>
      <c r="AL25" s="185"/>
      <c r="AM25" s="185"/>
      <c r="AN25" s="176">
        <v>22923</v>
      </c>
      <c r="AO25" s="176">
        <v>0</v>
      </c>
      <c r="AP25" s="176">
        <v>0</v>
      </c>
    </row>
    <row r="26" spans="1:42" s="145" customFormat="1" ht="47.25" hidden="1" customHeight="1" x14ac:dyDescent="0.2">
      <c r="A26" s="170"/>
      <c r="B26" s="193" t="s">
        <v>1383</v>
      </c>
      <c r="C26" s="163">
        <v>24</v>
      </c>
      <c r="D26" s="164" t="s">
        <v>1384</v>
      </c>
      <c r="E26" s="163" t="s">
        <v>1380</v>
      </c>
      <c r="F26" s="165">
        <v>5.32</v>
      </c>
      <c r="G26" s="172">
        <v>1</v>
      </c>
      <c r="H26" s="172" t="s">
        <v>1343</v>
      </c>
      <c r="I26" s="165">
        <v>5.32</v>
      </c>
      <c r="J26" s="174">
        <v>22168.799999999999</v>
      </c>
      <c r="K26" s="174">
        <v>1.1000000000000001</v>
      </c>
      <c r="L26" s="175">
        <v>1</v>
      </c>
      <c r="M26" s="174"/>
      <c r="N26" s="174"/>
      <c r="O26" s="176">
        <f t="shared" si="0"/>
        <v>129731.81760000001</v>
      </c>
      <c r="P26" s="176">
        <f>O26*30/100</f>
        <v>38919.545280000006</v>
      </c>
      <c r="Q26" s="176">
        <f>O26*50/100</f>
        <v>64865.908800000005</v>
      </c>
      <c r="R26" s="174"/>
      <c r="S26" s="177"/>
      <c r="T26" s="192" t="s">
        <v>1385</v>
      </c>
      <c r="U26" s="186">
        <v>23</v>
      </c>
      <c r="V26" s="180" t="s">
        <v>1386</v>
      </c>
      <c r="W26" s="195" t="s">
        <v>1380</v>
      </c>
      <c r="X26" s="189">
        <v>1.49</v>
      </c>
      <c r="Y26" s="183">
        <v>0.3</v>
      </c>
      <c r="Z26" s="184">
        <v>18755.7</v>
      </c>
      <c r="AA26" s="177">
        <v>1.1499999999999999</v>
      </c>
      <c r="AB26" s="177">
        <v>1</v>
      </c>
      <c r="AC26" s="177">
        <v>1</v>
      </c>
      <c r="AD26" s="177">
        <v>1</v>
      </c>
      <c r="AE26" s="184">
        <f>X26*Z26*AA26*AB26*AC26*AD26</f>
        <v>32137.891950000001</v>
      </c>
      <c r="AF26" s="184">
        <f>AE26*Y26</f>
        <v>9641.367585</v>
      </c>
      <c r="AG26" s="185"/>
      <c r="AH26" s="185"/>
      <c r="AI26" s="185"/>
      <c r="AJ26" s="185"/>
      <c r="AK26" s="185"/>
      <c r="AL26" s="185"/>
      <c r="AM26" s="185"/>
      <c r="AN26" s="176">
        <v>129732</v>
      </c>
      <c r="AO26" s="176">
        <v>38920</v>
      </c>
      <c r="AP26" s="176">
        <v>64866</v>
      </c>
    </row>
    <row r="27" spans="1:42" s="145" customFormat="1" ht="47.25" hidden="1" customHeight="1" x14ac:dyDescent="0.2">
      <c r="A27" s="170"/>
      <c r="B27" s="171"/>
      <c r="C27" s="163">
        <v>25</v>
      </c>
      <c r="D27" s="164" t="s">
        <v>1387</v>
      </c>
      <c r="E27" s="163" t="s">
        <v>1380</v>
      </c>
      <c r="F27" s="165">
        <v>4.5</v>
      </c>
      <c r="G27" s="172">
        <v>1</v>
      </c>
      <c r="H27" s="172" t="s">
        <v>1343</v>
      </c>
      <c r="I27" s="165">
        <v>4.5</v>
      </c>
      <c r="J27" s="174">
        <v>22168.799999999999</v>
      </c>
      <c r="K27" s="174">
        <v>1.1000000000000001</v>
      </c>
      <c r="L27" s="175">
        <v>1</v>
      </c>
      <c r="M27" s="174"/>
      <c r="N27" s="174"/>
      <c r="O27" s="176">
        <f t="shared" si="0"/>
        <v>109735.56</v>
      </c>
      <c r="P27" s="176">
        <f>O27*30/100</f>
        <v>32920.667999999998</v>
      </c>
      <c r="Q27" s="176">
        <f>O27*50/100</f>
        <v>54867.78</v>
      </c>
      <c r="R27" s="174"/>
      <c r="S27" s="177"/>
      <c r="T27" s="192"/>
      <c r="U27" s="186">
        <v>25</v>
      </c>
      <c r="V27" s="180" t="s">
        <v>1387</v>
      </c>
      <c r="W27" s="181" t="s">
        <v>1380</v>
      </c>
      <c r="X27" s="189">
        <v>1.04</v>
      </c>
      <c r="Y27" s="183">
        <v>0.3</v>
      </c>
      <c r="Z27" s="184">
        <v>18755.7</v>
      </c>
      <c r="AA27" s="177">
        <v>1.1499999999999999</v>
      </c>
      <c r="AB27" s="177">
        <v>1</v>
      </c>
      <c r="AC27" s="177">
        <v>1</v>
      </c>
      <c r="AD27" s="177">
        <v>1</v>
      </c>
      <c r="AE27" s="184">
        <f>X27*Z27*AA27*AB27*AC27*AD27</f>
        <v>22431.817199999998</v>
      </c>
      <c r="AF27" s="184">
        <f>AE27*Y27</f>
        <v>6729.5451599999988</v>
      </c>
      <c r="AG27" s="185"/>
      <c r="AH27" s="185"/>
      <c r="AI27" s="185"/>
      <c r="AJ27" s="185"/>
      <c r="AK27" s="185"/>
      <c r="AL27" s="185"/>
      <c r="AM27" s="185"/>
      <c r="AN27" s="176">
        <v>109736</v>
      </c>
      <c r="AO27" s="176">
        <v>32921</v>
      </c>
      <c r="AP27" s="176">
        <v>54868</v>
      </c>
    </row>
    <row r="28" spans="1:42" s="145" customFormat="1" ht="56.85" hidden="1" customHeight="1" x14ac:dyDescent="0.2">
      <c r="A28" s="170">
        <v>17</v>
      </c>
      <c r="B28" s="171"/>
      <c r="C28" s="163">
        <v>26</v>
      </c>
      <c r="D28" s="164" t="s">
        <v>1388</v>
      </c>
      <c r="E28" s="163" t="s">
        <v>1380</v>
      </c>
      <c r="F28" s="165">
        <v>1.0900000000000001</v>
      </c>
      <c r="G28" s="172">
        <v>1</v>
      </c>
      <c r="H28" s="172" t="s">
        <v>1343</v>
      </c>
      <c r="I28" s="165">
        <v>1.0900000000000001</v>
      </c>
      <c r="J28" s="174">
        <v>22168.799999999999</v>
      </c>
      <c r="K28" s="174">
        <v>1.1000000000000001</v>
      </c>
      <c r="L28" s="175">
        <v>1</v>
      </c>
      <c r="M28" s="174"/>
      <c r="N28" s="174"/>
      <c r="O28" s="176">
        <f t="shared" si="0"/>
        <v>26580.391200000002</v>
      </c>
      <c r="P28" s="176">
        <f t="shared" ref="P28:P33" si="3">O28*30/100</f>
        <v>7974.1173600000002</v>
      </c>
      <c r="Q28" s="176">
        <f t="shared" ref="Q28:Q33" si="4">O28*50/100</f>
        <v>13290.195600000001</v>
      </c>
      <c r="R28" s="174"/>
      <c r="S28" s="177"/>
      <c r="T28" s="192"/>
      <c r="U28" s="186">
        <v>26</v>
      </c>
      <c r="V28" s="180" t="s">
        <v>1389</v>
      </c>
      <c r="W28" s="181" t="s">
        <v>1380</v>
      </c>
      <c r="X28" s="189">
        <v>1.0900000000000001</v>
      </c>
      <c r="Y28" s="183">
        <v>0.3</v>
      </c>
      <c r="Z28" s="184">
        <v>18755.7</v>
      </c>
      <c r="AA28" s="177">
        <v>1.1499999999999999</v>
      </c>
      <c r="AB28" s="177">
        <v>1</v>
      </c>
      <c r="AC28" s="177">
        <v>1</v>
      </c>
      <c r="AD28" s="177">
        <v>1</v>
      </c>
      <c r="AE28" s="184">
        <f>X28*Z28*AA28*AB28*AC28*AD28</f>
        <v>23510.269950000002</v>
      </c>
      <c r="AF28" s="184">
        <f>AE28*Y28</f>
        <v>7053.0809850000005</v>
      </c>
      <c r="AG28" s="185"/>
      <c r="AH28" s="185"/>
      <c r="AI28" s="185"/>
      <c r="AJ28" s="185"/>
      <c r="AK28" s="185"/>
      <c r="AL28" s="185"/>
      <c r="AM28" s="185"/>
      <c r="AN28" s="176">
        <v>26581</v>
      </c>
      <c r="AO28" s="176">
        <v>7975</v>
      </c>
      <c r="AP28" s="176">
        <v>13291</v>
      </c>
    </row>
    <row r="29" spans="1:42" s="145" customFormat="1" ht="56.85" hidden="1" customHeight="1" x14ac:dyDescent="0.25">
      <c r="A29" s="170">
        <v>18</v>
      </c>
      <c r="B29" s="171"/>
      <c r="C29" s="163">
        <v>27</v>
      </c>
      <c r="D29" s="164" t="s">
        <v>1390</v>
      </c>
      <c r="E29" s="163" t="s">
        <v>1380</v>
      </c>
      <c r="F29" s="165">
        <v>4.51</v>
      </c>
      <c r="G29" s="172">
        <v>1</v>
      </c>
      <c r="H29" s="172" t="s">
        <v>1343</v>
      </c>
      <c r="I29" s="165">
        <v>4.51</v>
      </c>
      <c r="J29" s="174">
        <v>22168.799999999999</v>
      </c>
      <c r="K29" s="174">
        <v>1.1000000000000001</v>
      </c>
      <c r="L29" s="175">
        <v>1</v>
      </c>
      <c r="M29" s="174"/>
      <c r="N29" s="174"/>
      <c r="O29" s="176">
        <f t="shared" si="0"/>
        <v>109979.41679999999</v>
      </c>
      <c r="P29" s="176">
        <f t="shared" si="3"/>
        <v>32993.825039999996</v>
      </c>
      <c r="Q29" s="176">
        <f t="shared" si="4"/>
        <v>54989.708399999996</v>
      </c>
      <c r="R29" s="174"/>
      <c r="S29" s="177">
        <v>11</v>
      </c>
      <c r="T29" s="192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76">
        <v>109980</v>
      </c>
      <c r="AO29" s="176">
        <v>32994</v>
      </c>
      <c r="AP29" s="176">
        <v>54990</v>
      </c>
    </row>
    <row r="30" spans="1:42" s="145" customFormat="1" ht="47.25" hidden="1" customHeight="1" x14ac:dyDescent="0.2">
      <c r="A30" s="170"/>
      <c r="B30" s="171"/>
      <c r="C30" s="163">
        <v>28</v>
      </c>
      <c r="D30" s="164" t="s">
        <v>1391</v>
      </c>
      <c r="E30" s="163" t="s">
        <v>1392</v>
      </c>
      <c r="F30" s="165">
        <v>1.72</v>
      </c>
      <c r="G30" s="172">
        <v>1</v>
      </c>
      <c r="H30" s="172" t="s">
        <v>1343</v>
      </c>
      <c r="I30" s="165">
        <v>1.72</v>
      </c>
      <c r="J30" s="174">
        <v>22168.799999999999</v>
      </c>
      <c r="K30" s="174">
        <v>1.1000000000000001</v>
      </c>
      <c r="L30" s="175">
        <v>1</v>
      </c>
      <c r="M30" s="174"/>
      <c r="N30" s="174"/>
      <c r="O30" s="176">
        <f t="shared" si="0"/>
        <v>41943.369599999998</v>
      </c>
      <c r="P30" s="176">
        <f t="shared" si="3"/>
        <v>12583.01088</v>
      </c>
      <c r="Q30" s="176">
        <f t="shared" si="4"/>
        <v>20971.684799999999</v>
      </c>
      <c r="R30" s="174"/>
      <c r="S30" s="177">
        <v>12</v>
      </c>
      <c r="T30" s="192"/>
      <c r="U30" s="186">
        <v>27</v>
      </c>
      <c r="V30" s="180" t="s">
        <v>1391</v>
      </c>
      <c r="W30" s="181" t="s">
        <v>1392</v>
      </c>
      <c r="X30" s="189">
        <v>1.72</v>
      </c>
      <c r="Y30" s="183">
        <v>0.3</v>
      </c>
      <c r="Z30" s="184">
        <v>18755.7</v>
      </c>
      <c r="AA30" s="177">
        <v>1.1499999999999999</v>
      </c>
      <c r="AB30" s="177">
        <v>1</v>
      </c>
      <c r="AC30" s="177">
        <v>1</v>
      </c>
      <c r="AD30" s="177">
        <v>1</v>
      </c>
      <c r="AE30" s="184">
        <f t="shared" ref="AE30:AE63" si="5">X30*Z30*AA30*AB30*AC30*AD30</f>
        <v>37098.774599999997</v>
      </c>
      <c r="AF30" s="184">
        <f t="shared" ref="AF30:AF63" si="6">AE30*Y30</f>
        <v>11129.632379999999</v>
      </c>
      <c r="AG30" s="185"/>
      <c r="AH30" s="185"/>
      <c r="AI30" s="185"/>
      <c r="AJ30" s="185"/>
      <c r="AK30" s="185"/>
      <c r="AL30" s="185"/>
      <c r="AM30" s="185"/>
      <c r="AN30" s="176">
        <v>41944</v>
      </c>
      <c r="AO30" s="176">
        <v>12584</v>
      </c>
      <c r="AP30" s="176">
        <v>20972</v>
      </c>
    </row>
    <row r="31" spans="1:42" s="145" customFormat="1" ht="47.25" hidden="1" customHeight="1" x14ac:dyDescent="0.3">
      <c r="A31" s="170"/>
      <c r="B31" s="193" t="s">
        <v>1393</v>
      </c>
      <c r="C31" s="163">
        <v>29</v>
      </c>
      <c r="D31" s="164" t="s">
        <v>1394</v>
      </c>
      <c r="E31" s="163" t="s">
        <v>1392</v>
      </c>
      <c r="F31" s="165">
        <v>0.74</v>
      </c>
      <c r="G31" s="172">
        <v>1</v>
      </c>
      <c r="H31" s="172" t="s">
        <v>1343</v>
      </c>
      <c r="I31" s="165">
        <v>0.74</v>
      </c>
      <c r="J31" s="174">
        <v>22168.799999999999</v>
      </c>
      <c r="K31" s="174">
        <v>1.1000000000000001</v>
      </c>
      <c r="L31" s="175">
        <v>1</v>
      </c>
      <c r="M31" s="174"/>
      <c r="N31" s="174"/>
      <c r="O31" s="176">
        <f t="shared" si="0"/>
        <v>18045.403200000001</v>
      </c>
      <c r="P31" s="176">
        <f t="shared" si="3"/>
        <v>5413.6209600000002</v>
      </c>
      <c r="Q31" s="176">
        <f t="shared" si="4"/>
        <v>9022.7016000000003</v>
      </c>
      <c r="R31" s="174"/>
      <c r="S31" s="177"/>
      <c r="T31" s="192" t="s">
        <v>1395</v>
      </c>
      <c r="U31" s="199">
        <v>28</v>
      </c>
      <c r="V31" s="200" t="s">
        <v>1394</v>
      </c>
      <c r="W31" s="198" t="s">
        <v>1392</v>
      </c>
      <c r="X31" s="201">
        <v>0.74</v>
      </c>
      <c r="Y31" s="183">
        <v>0.3</v>
      </c>
      <c r="Z31" s="184">
        <v>18755.7</v>
      </c>
      <c r="AA31" s="177">
        <v>1.1499999999999999</v>
      </c>
      <c r="AB31" s="177">
        <v>1</v>
      </c>
      <c r="AC31" s="177">
        <v>1</v>
      </c>
      <c r="AD31" s="177">
        <v>1</v>
      </c>
      <c r="AE31" s="184">
        <f t="shared" si="5"/>
        <v>15961.100699999999</v>
      </c>
      <c r="AF31" s="184">
        <f t="shared" si="6"/>
        <v>4788.3302099999992</v>
      </c>
      <c r="AG31" s="185"/>
      <c r="AH31" s="185"/>
      <c r="AI31" s="185"/>
      <c r="AJ31" s="185"/>
      <c r="AK31" s="185"/>
      <c r="AL31" s="185"/>
      <c r="AM31" s="185"/>
      <c r="AN31" s="176">
        <v>18046</v>
      </c>
      <c r="AO31" s="176">
        <v>5414</v>
      </c>
      <c r="AP31" s="176">
        <v>9023</v>
      </c>
    </row>
    <row r="32" spans="1:42" s="145" customFormat="1" ht="47.25" hidden="1" customHeight="1" x14ac:dyDescent="0.3">
      <c r="A32" s="170"/>
      <c r="B32" s="193" t="s">
        <v>1396</v>
      </c>
      <c r="C32" s="163">
        <v>30</v>
      </c>
      <c r="D32" s="164" t="s">
        <v>1397</v>
      </c>
      <c r="E32" s="163" t="s">
        <v>1392</v>
      </c>
      <c r="F32" s="165">
        <v>0.36</v>
      </c>
      <c r="G32" s="172">
        <v>1</v>
      </c>
      <c r="H32" s="172" t="s">
        <v>1343</v>
      </c>
      <c r="I32" s="165">
        <v>0.36</v>
      </c>
      <c r="J32" s="174">
        <v>22168.799999999999</v>
      </c>
      <c r="K32" s="174">
        <v>1</v>
      </c>
      <c r="L32" s="175">
        <v>1</v>
      </c>
      <c r="M32" s="174"/>
      <c r="N32" s="174"/>
      <c r="O32" s="176">
        <f t="shared" si="0"/>
        <v>7980.7679999999991</v>
      </c>
      <c r="P32" s="176">
        <f t="shared" si="3"/>
        <v>2394.2303999999999</v>
      </c>
      <c r="Q32" s="176">
        <f t="shared" si="4"/>
        <v>3990.3839999999996</v>
      </c>
      <c r="R32" s="174"/>
      <c r="S32" s="177"/>
      <c r="T32" s="192" t="s">
        <v>1398</v>
      </c>
      <c r="U32" s="199">
        <v>29</v>
      </c>
      <c r="V32" s="200" t="s">
        <v>1397</v>
      </c>
      <c r="W32" s="198" t="s">
        <v>1392</v>
      </c>
      <c r="X32" s="201">
        <v>0.36</v>
      </c>
      <c r="Y32" s="183">
        <v>0.3</v>
      </c>
      <c r="Z32" s="184">
        <v>18755.7</v>
      </c>
      <c r="AA32" s="177">
        <v>1</v>
      </c>
      <c r="AB32" s="177">
        <v>1</v>
      </c>
      <c r="AC32" s="177">
        <v>1</v>
      </c>
      <c r="AD32" s="177">
        <v>1</v>
      </c>
      <c r="AE32" s="184">
        <f t="shared" si="5"/>
        <v>6752.0519999999997</v>
      </c>
      <c r="AF32" s="184">
        <f t="shared" si="6"/>
        <v>2025.6155999999999</v>
      </c>
      <c r="AG32" s="185"/>
      <c r="AH32" s="185"/>
      <c r="AI32" s="185"/>
      <c r="AJ32" s="185"/>
      <c r="AK32" s="185"/>
      <c r="AL32" s="185"/>
      <c r="AM32" s="185"/>
      <c r="AN32" s="176">
        <v>7981</v>
      </c>
      <c r="AO32" s="176">
        <v>2395</v>
      </c>
      <c r="AP32" s="176">
        <v>3991</v>
      </c>
    </row>
    <row r="33" spans="1:42" s="145" customFormat="1" ht="47.25" hidden="1" customHeight="1" x14ac:dyDescent="0.3">
      <c r="A33" s="170"/>
      <c r="B33" s="171"/>
      <c r="C33" s="163">
        <v>31</v>
      </c>
      <c r="D33" s="164" t="s">
        <v>1399</v>
      </c>
      <c r="E33" s="163" t="s">
        <v>1400</v>
      </c>
      <c r="F33" s="165">
        <v>1.84</v>
      </c>
      <c r="G33" s="172">
        <v>1</v>
      </c>
      <c r="H33" s="172" t="s">
        <v>1343</v>
      </c>
      <c r="I33" s="165">
        <v>1.84</v>
      </c>
      <c r="J33" s="174">
        <v>22168.799999999999</v>
      </c>
      <c r="K33" s="174">
        <v>1.1000000000000001</v>
      </c>
      <c r="L33" s="175">
        <v>1</v>
      </c>
      <c r="M33" s="174"/>
      <c r="N33" s="174"/>
      <c r="O33" s="176">
        <f t="shared" si="0"/>
        <v>44869.6512</v>
      </c>
      <c r="P33" s="176">
        <f t="shared" si="3"/>
        <v>13460.89536</v>
      </c>
      <c r="Q33" s="176">
        <f t="shared" si="4"/>
        <v>22434.8256</v>
      </c>
      <c r="R33" s="174"/>
      <c r="S33" s="177"/>
      <c r="T33" s="192"/>
      <c r="U33" s="199">
        <v>30</v>
      </c>
      <c r="V33" s="200" t="s">
        <v>1399</v>
      </c>
      <c r="W33" s="198" t="s">
        <v>1400</v>
      </c>
      <c r="X33" s="201">
        <v>1.84</v>
      </c>
      <c r="Y33" s="183">
        <v>0.3</v>
      </c>
      <c r="Z33" s="184">
        <v>18755.7</v>
      </c>
      <c r="AA33" s="177">
        <v>1.1499999999999999</v>
      </c>
      <c r="AB33" s="177">
        <v>1</v>
      </c>
      <c r="AC33" s="177">
        <v>1.06</v>
      </c>
      <c r="AD33" s="177">
        <v>1.04</v>
      </c>
      <c r="AE33" s="184">
        <f t="shared" si="5"/>
        <v>43751.016266880004</v>
      </c>
      <c r="AF33" s="184">
        <f t="shared" si="6"/>
        <v>13125.304880064001</v>
      </c>
      <c r="AG33" s="185"/>
      <c r="AH33" s="185"/>
      <c r="AI33" s="185"/>
      <c r="AJ33" s="185"/>
      <c r="AK33" s="185"/>
      <c r="AL33" s="185"/>
      <c r="AM33" s="185"/>
      <c r="AN33" s="176">
        <v>44870</v>
      </c>
      <c r="AO33" s="176">
        <v>13461</v>
      </c>
      <c r="AP33" s="176">
        <v>22435</v>
      </c>
    </row>
    <row r="34" spans="1:42" s="145" customFormat="1" ht="18.75" hidden="1" customHeight="1" x14ac:dyDescent="0.3">
      <c r="A34" s="170"/>
      <c r="B34" s="171"/>
      <c r="C34" s="163">
        <v>32</v>
      </c>
      <c r="D34" s="164" t="s">
        <v>1401</v>
      </c>
      <c r="E34" s="163" t="s">
        <v>1402</v>
      </c>
      <c r="F34" s="165">
        <v>7.82</v>
      </c>
      <c r="G34" s="172">
        <v>1</v>
      </c>
      <c r="H34" s="172" t="s">
        <v>1343</v>
      </c>
      <c r="I34" s="165">
        <v>7.82</v>
      </c>
      <c r="J34" s="174">
        <v>22168.799999999999</v>
      </c>
      <c r="K34" s="174">
        <v>1.1000000000000001</v>
      </c>
      <c r="L34" s="175">
        <v>1</v>
      </c>
      <c r="M34" s="174"/>
      <c r="N34" s="174"/>
      <c r="O34" s="176">
        <f t="shared" si="0"/>
        <v>190696.01760000002</v>
      </c>
      <c r="P34" s="176"/>
      <c r="Q34" s="176"/>
      <c r="R34" s="174"/>
      <c r="S34" s="177"/>
      <c r="T34" s="192"/>
      <c r="U34" s="199">
        <v>31</v>
      </c>
      <c r="V34" s="200" t="s">
        <v>1401</v>
      </c>
      <c r="W34" s="198" t="s">
        <v>1402</v>
      </c>
      <c r="X34" s="201">
        <v>7.82</v>
      </c>
      <c r="Y34" s="183">
        <v>0.3</v>
      </c>
      <c r="Z34" s="184">
        <v>18755.7</v>
      </c>
      <c r="AA34" s="177">
        <v>1.1499999999999999</v>
      </c>
      <c r="AB34" s="177">
        <v>1</v>
      </c>
      <c r="AC34" s="177">
        <v>1.06</v>
      </c>
      <c r="AD34" s="177">
        <v>1.04</v>
      </c>
      <c r="AE34" s="184">
        <f t="shared" si="5"/>
        <v>185941.81913424001</v>
      </c>
      <c r="AF34" s="184">
        <f t="shared" si="6"/>
        <v>55782.545740271999</v>
      </c>
      <c r="AG34" s="185"/>
      <c r="AH34" s="185"/>
      <c r="AI34" s="185"/>
      <c r="AJ34" s="185"/>
      <c r="AK34" s="185"/>
      <c r="AL34" s="185"/>
      <c r="AM34" s="185"/>
      <c r="AN34" s="176">
        <v>190697</v>
      </c>
      <c r="AO34" s="176">
        <v>0</v>
      </c>
      <c r="AP34" s="176">
        <v>0</v>
      </c>
    </row>
    <row r="35" spans="1:42" s="145" customFormat="1" ht="18.75" hidden="1" customHeight="1" x14ac:dyDescent="0.3">
      <c r="A35" s="170"/>
      <c r="B35" s="171"/>
      <c r="C35" s="163">
        <v>33</v>
      </c>
      <c r="D35" s="164" t="s">
        <v>1403</v>
      </c>
      <c r="E35" s="163" t="s">
        <v>1402</v>
      </c>
      <c r="F35" s="165">
        <v>5.68</v>
      </c>
      <c r="G35" s="172">
        <v>1</v>
      </c>
      <c r="H35" s="172" t="s">
        <v>1343</v>
      </c>
      <c r="I35" s="165">
        <v>5.68</v>
      </c>
      <c r="J35" s="174">
        <v>22168.799999999999</v>
      </c>
      <c r="K35" s="174">
        <v>1.1000000000000001</v>
      </c>
      <c r="L35" s="175">
        <v>1</v>
      </c>
      <c r="M35" s="174"/>
      <c r="N35" s="174"/>
      <c r="O35" s="176">
        <f t="shared" si="0"/>
        <v>138510.6624</v>
      </c>
      <c r="P35" s="176"/>
      <c r="Q35" s="176"/>
      <c r="R35" s="174"/>
      <c r="S35" s="177"/>
      <c r="T35" s="192"/>
      <c r="U35" s="199">
        <v>32</v>
      </c>
      <c r="V35" s="200" t="s">
        <v>1403</v>
      </c>
      <c r="W35" s="198" t="s">
        <v>1402</v>
      </c>
      <c r="X35" s="201">
        <v>5.68</v>
      </c>
      <c r="Y35" s="183">
        <v>0.3</v>
      </c>
      <c r="Z35" s="184">
        <v>18755.7</v>
      </c>
      <c r="AA35" s="177">
        <v>1.1499999999999999</v>
      </c>
      <c r="AB35" s="177">
        <v>1</v>
      </c>
      <c r="AC35" s="177">
        <v>1.06</v>
      </c>
      <c r="AD35" s="177">
        <v>1.04</v>
      </c>
      <c r="AE35" s="184">
        <f t="shared" si="5"/>
        <v>135057.48499776001</v>
      </c>
      <c r="AF35" s="184">
        <f t="shared" si="6"/>
        <v>40517.245499328004</v>
      </c>
      <c r="AG35" s="185"/>
      <c r="AH35" s="185"/>
      <c r="AI35" s="185"/>
      <c r="AJ35" s="185"/>
      <c r="AK35" s="185"/>
      <c r="AL35" s="185"/>
      <c r="AM35" s="185"/>
      <c r="AN35" s="176">
        <v>138511</v>
      </c>
      <c r="AO35" s="176">
        <v>0</v>
      </c>
      <c r="AP35" s="176">
        <v>0</v>
      </c>
    </row>
    <row r="36" spans="1:42" s="145" customFormat="1" ht="18.75" hidden="1" customHeight="1" x14ac:dyDescent="0.2">
      <c r="A36" s="170"/>
      <c r="B36" s="171"/>
      <c r="C36" s="163">
        <v>34</v>
      </c>
      <c r="D36" s="164" t="s">
        <v>1404</v>
      </c>
      <c r="E36" s="163" t="s">
        <v>1402</v>
      </c>
      <c r="F36" s="165">
        <v>4.37</v>
      </c>
      <c r="G36" s="172">
        <v>1</v>
      </c>
      <c r="H36" s="172" t="s">
        <v>1343</v>
      </c>
      <c r="I36" s="165">
        <v>4.37</v>
      </c>
      <c r="J36" s="174">
        <v>22168.799999999999</v>
      </c>
      <c r="K36" s="174">
        <v>1.1000000000000001</v>
      </c>
      <c r="L36" s="175">
        <v>1</v>
      </c>
      <c r="M36" s="174"/>
      <c r="N36" s="174"/>
      <c r="O36" s="176">
        <f t="shared" si="0"/>
        <v>106565.4216</v>
      </c>
      <c r="P36" s="176"/>
      <c r="Q36" s="176"/>
      <c r="R36" s="174"/>
      <c r="S36" s="177"/>
      <c r="T36" s="192"/>
      <c r="U36" s="186">
        <v>33</v>
      </c>
      <c r="V36" s="180" t="s">
        <v>1404</v>
      </c>
      <c r="W36" s="181" t="s">
        <v>1402</v>
      </c>
      <c r="X36" s="189">
        <v>4.37</v>
      </c>
      <c r="Y36" s="183">
        <v>0.3</v>
      </c>
      <c r="Z36" s="184">
        <v>18755.7</v>
      </c>
      <c r="AA36" s="177">
        <v>1.1499999999999999</v>
      </c>
      <c r="AB36" s="177">
        <v>1</v>
      </c>
      <c r="AC36" s="177">
        <v>1.06</v>
      </c>
      <c r="AD36" s="177">
        <v>1.04</v>
      </c>
      <c r="AE36" s="184">
        <f t="shared" si="5"/>
        <v>103908.66363384</v>
      </c>
      <c r="AF36" s="184">
        <f t="shared" si="6"/>
        <v>31172.599090151998</v>
      </c>
      <c r="AG36" s="185"/>
      <c r="AH36" s="185"/>
      <c r="AI36" s="185"/>
      <c r="AJ36" s="185"/>
      <c r="AK36" s="185"/>
      <c r="AL36" s="185"/>
      <c r="AM36" s="185"/>
      <c r="AN36" s="176">
        <v>106566</v>
      </c>
      <c r="AO36" s="176">
        <v>0</v>
      </c>
      <c r="AP36" s="176">
        <v>0</v>
      </c>
    </row>
    <row r="37" spans="1:42" s="145" customFormat="1" ht="18.75" hidden="1" customHeight="1" x14ac:dyDescent="0.3">
      <c r="A37" s="170"/>
      <c r="B37" s="171"/>
      <c r="C37" s="163">
        <v>35</v>
      </c>
      <c r="D37" s="164" t="s">
        <v>1405</v>
      </c>
      <c r="E37" s="163" t="s">
        <v>1406</v>
      </c>
      <c r="F37" s="165">
        <v>0.97</v>
      </c>
      <c r="G37" s="172">
        <v>1</v>
      </c>
      <c r="H37" s="173" t="s">
        <v>1354</v>
      </c>
      <c r="I37" s="165">
        <v>0.97</v>
      </c>
      <c r="J37" s="174">
        <v>22168.799999999999</v>
      </c>
      <c r="K37" s="174">
        <v>1.1000000000000001</v>
      </c>
      <c r="L37" s="175">
        <v>1</v>
      </c>
      <c r="M37" s="174"/>
      <c r="N37" s="174"/>
      <c r="O37" s="176">
        <f t="shared" si="0"/>
        <v>23654.1096</v>
      </c>
      <c r="P37" s="176"/>
      <c r="Q37" s="176"/>
      <c r="R37" s="174"/>
      <c r="S37" s="177"/>
      <c r="T37" s="192"/>
      <c r="U37" s="186">
        <v>34</v>
      </c>
      <c r="V37" s="202" t="s">
        <v>1405</v>
      </c>
      <c r="W37" s="181" t="s">
        <v>1406</v>
      </c>
      <c r="X37" s="189">
        <v>0.97</v>
      </c>
      <c r="Y37" s="183">
        <v>1</v>
      </c>
      <c r="Z37" s="184">
        <v>18755.7</v>
      </c>
      <c r="AA37" s="177">
        <v>1.1499999999999999</v>
      </c>
      <c r="AB37" s="177">
        <v>1</v>
      </c>
      <c r="AC37" s="177">
        <v>1.06</v>
      </c>
      <c r="AD37" s="177">
        <v>1.04</v>
      </c>
      <c r="AE37" s="184">
        <f t="shared" si="5"/>
        <v>23064.394445039998</v>
      </c>
      <c r="AF37" s="184">
        <f t="shared" si="6"/>
        <v>23064.394445039998</v>
      </c>
      <c r="AG37" s="185"/>
      <c r="AH37" s="185"/>
      <c r="AI37" s="185"/>
      <c r="AJ37" s="185"/>
      <c r="AK37" s="185"/>
      <c r="AL37" s="185"/>
      <c r="AM37" s="185"/>
      <c r="AN37" s="176">
        <v>23655</v>
      </c>
      <c r="AO37" s="176">
        <v>0</v>
      </c>
      <c r="AP37" s="176">
        <v>0</v>
      </c>
    </row>
    <row r="38" spans="1:42" s="145" customFormat="1" ht="18.75" hidden="1" customHeight="1" x14ac:dyDescent="0.3">
      <c r="A38" s="170"/>
      <c r="B38" s="171"/>
      <c r="C38" s="163">
        <v>36</v>
      </c>
      <c r="D38" s="164" t="s">
        <v>1407</v>
      </c>
      <c r="E38" s="163" t="s">
        <v>1406</v>
      </c>
      <c r="F38" s="165">
        <v>1.1100000000000001</v>
      </c>
      <c r="G38" s="172">
        <v>1</v>
      </c>
      <c r="H38" s="173" t="s">
        <v>1354</v>
      </c>
      <c r="I38" s="165">
        <v>1.1100000000000001</v>
      </c>
      <c r="J38" s="174">
        <v>22168.799999999999</v>
      </c>
      <c r="K38" s="174">
        <v>1.1000000000000001</v>
      </c>
      <c r="L38" s="175">
        <v>1</v>
      </c>
      <c r="M38" s="174"/>
      <c r="N38" s="174"/>
      <c r="O38" s="176">
        <f t="shared" si="0"/>
        <v>27068.104800000001</v>
      </c>
      <c r="P38" s="176"/>
      <c r="Q38" s="176"/>
      <c r="R38" s="174"/>
      <c r="S38" s="177"/>
      <c r="T38" s="192"/>
      <c r="U38" s="186">
        <v>35</v>
      </c>
      <c r="V38" s="202" t="s">
        <v>1407</v>
      </c>
      <c r="W38" s="181" t="s">
        <v>1406</v>
      </c>
      <c r="X38" s="189">
        <v>1.1100000000000001</v>
      </c>
      <c r="Y38" s="183">
        <v>1</v>
      </c>
      <c r="Z38" s="184">
        <v>18755.7</v>
      </c>
      <c r="AA38" s="177">
        <v>1.1499999999999999</v>
      </c>
      <c r="AB38" s="177">
        <v>1</v>
      </c>
      <c r="AC38" s="177">
        <v>1.06</v>
      </c>
      <c r="AD38" s="177">
        <v>1.04</v>
      </c>
      <c r="AE38" s="184">
        <f t="shared" si="5"/>
        <v>26393.276117520003</v>
      </c>
      <c r="AF38" s="184">
        <f t="shared" si="6"/>
        <v>26393.276117520003</v>
      </c>
      <c r="AG38" s="185"/>
      <c r="AH38" s="185"/>
      <c r="AI38" s="185"/>
      <c r="AJ38" s="185"/>
      <c r="AK38" s="185"/>
      <c r="AL38" s="185"/>
      <c r="AM38" s="185"/>
      <c r="AN38" s="176">
        <v>27069</v>
      </c>
      <c r="AO38" s="176">
        <v>0</v>
      </c>
      <c r="AP38" s="176">
        <v>0</v>
      </c>
    </row>
    <row r="39" spans="1:42" s="145" customFormat="1" ht="18.75" hidden="1" customHeight="1" x14ac:dyDescent="0.2">
      <c r="A39" s="170"/>
      <c r="B39" s="171"/>
      <c r="C39" s="163">
        <v>37</v>
      </c>
      <c r="D39" s="164" t="s">
        <v>1408</v>
      </c>
      <c r="E39" s="163" t="s">
        <v>1406</v>
      </c>
      <c r="F39" s="165">
        <v>1.97</v>
      </c>
      <c r="G39" s="172">
        <v>1</v>
      </c>
      <c r="H39" s="173" t="s">
        <v>1354</v>
      </c>
      <c r="I39" s="165">
        <v>1.97</v>
      </c>
      <c r="J39" s="174">
        <v>22168.799999999999</v>
      </c>
      <c r="K39" s="174">
        <v>1.1000000000000001</v>
      </c>
      <c r="L39" s="175">
        <v>1</v>
      </c>
      <c r="M39" s="174"/>
      <c r="N39" s="174"/>
      <c r="O39" s="176">
        <f t="shared" si="0"/>
        <v>48039.789599999996</v>
      </c>
      <c r="P39" s="176"/>
      <c r="Q39" s="176"/>
      <c r="R39" s="174"/>
      <c r="S39" s="177"/>
      <c r="T39" s="192"/>
      <c r="U39" s="186">
        <v>36</v>
      </c>
      <c r="V39" s="180" t="s">
        <v>1408</v>
      </c>
      <c r="W39" s="181" t="s">
        <v>1406</v>
      </c>
      <c r="X39" s="189">
        <v>1.97</v>
      </c>
      <c r="Y39" s="183">
        <v>1</v>
      </c>
      <c r="Z39" s="184">
        <v>18755.7</v>
      </c>
      <c r="AA39" s="177">
        <v>1.1499999999999999</v>
      </c>
      <c r="AB39" s="177">
        <v>1</v>
      </c>
      <c r="AC39" s="177">
        <v>1.06</v>
      </c>
      <c r="AD39" s="177">
        <v>1.04</v>
      </c>
      <c r="AE39" s="184">
        <f t="shared" si="5"/>
        <v>46842.120677039995</v>
      </c>
      <c r="AF39" s="184">
        <f t="shared" si="6"/>
        <v>46842.120677039995</v>
      </c>
      <c r="AG39" s="185"/>
      <c r="AH39" s="185"/>
      <c r="AI39" s="185"/>
      <c r="AJ39" s="185"/>
      <c r="AK39" s="185"/>
      <c r="AL39" s="185"/>
      <c r="AM39" s="185"/>
      <c r="AN39" s="176">
        <v>48040</v>
      </c>
      <c r="AO39" s="176">
        <v>0</v>
      </c>
      <c r="AP39" s="176">
        <v>0</v>
      </c>
    </row>
    <row r="40" spans="1:42" s="145" customFormat="1" ht="18.75" hidden="1" customHeight="1" x14ac:dyDescent="0.25">
      <c r="A40" s="170"/>
      <c r="B40" s="171"/>
      <c r="C40" s="163">
        <v>38</v>
      </c>
      <c r="D40" s="164" t="s">
        <v>1409</v>
      </c>
      <c r="E40" s="163" t="s">
        <v>1406</v>
      </c>
      <c r="F40" s="165">
        <v>2.78</v>
      </c>
      <c r="G40" s="172">
        <v>1</v>
      </c>
      <c r="H40" s="173" t="s">
        <v>1354</v>
      </c>
      <c r="I40" s="165">
        <v>2.78</v>
      </c>
      <c r="J40" s="174">
        <v>22168.799999999999</v>
      </c>
      <c r="K40" s="174">
        <v>1.1000000000000001</v>
      </c>
      <c r="L40" s="175">
        <v>1</v>
      </c>
      <c r="M40" s="174"/>
      <c r="N40" s="174"/>
      <c r="O40" s="176">
        <f t="shared" si="0"/>
        <v>67792.190399999992</v>
      </c>
      <c r="P40" s="176"/>
      <c r="Q40" s="176"/>
      <c r="R40" s="174"/>
      <c r="S40" s="177"/>
      <c r="T40" s="192"/>
      <c r="U40" s="186">
        <v>37</v>
      </c>
      <c r="V40" s="180" t="s">
        <v>1409</v>
      </c>
      <c r="W40" s="181" t="s">
        <v>1406</v>
      </c>
      <c r="X40" s="203">
        <v>2.78</v>
      </c>
      <c r="Y40" s="183">
        <v>1</v>
      </c>
      <c r="Z40" s="184">
        <v>18755.7</v>
      </c>
      <c r="AA40" s="177">
        <v>1.1499999999999999</v>
      </c>
      <c r="AB40" s="177">
        <v>1</v>
      </c>
      <c r="AC40" s="177">
        <v>1.06</v>
      </c>
      <c r="AD40" s="177">
        <v>1.04</v>
      </c>
      <c r="AE40" s="184">
        <f t="shared" si="5"/>
        <v>66102.078924960006</v>
      </c>
      <c r="AF40" s="184">
        <f t="shared" si="6"/>
        <v>66102.078924960006</v>
      </c>
      <c r="AG40" s="185"/>
      <c r="AH40" s="185"/>
      <c r="AI40" s="185"/>
      <c r="AJ40" s="185"/>
      <c r="AK40" s="185"/>
      <c r="AL40" s="185"/>
      <c r="AM40" s="185"/>
      <c r="AN40" s="176">
        <v>67793</v>
      </c>
      <c r="AO40" s="176">
        <v>0</v>
      </c>
      <c r="AP40" s="176">
        <v>0</v>
      </c>
    </row>
    <row r="41" spans="1:42" s="145" customFormat="1" ht="18.75" hidden="1" customHeight="1" x14ac:dyDescent="0.25">
      <c r="A41" s="170"/>
      <c r="B41" s="171"/>
      <c r="C41" s="163">
        <v>39</v>
      </c>
      <c r="D41" s="164" t="s">
        <v>1410</v>
      </c>
      <c r="E41" s="163" t="s">
        <v>1406</v>
      </c>
      <c r="F41" s="165">
        <v>1.1499999999999999</v>
      </c>
      <c r="G41" s="172">
        <v>1</v>
      </c>
      <c r="H41" s="173" t="s">
        <v>1354</v>
      </c>
      <c r="I41" s="165">
        <v>1.1499999999999999</v>
      </c>
      <c r="J41" s="174">
        <v>22168.799999999999</v>
      </c>
      <c r="K41" s="174">
        <v>1.1000000000000001</v>
      </c>
      <c r="L41" s="175">
        <v>1</v>
      </c>
      <c r="M41" s="174"/>
      <c r="N41" s="174"/>
      <c r="O41" s="176">
        <f t="shared" si="0"/>
        <v>28043.531999999999</v>
      </c>
      <c r="P41" s="176"/>
      <c r="Q41" s="176"/>
      <c r="R41" s="174"/>
      <c r="S41" s="177"/>
      <c r="T41" s="192"/>
      <c r="U41" s="186">
        <v>38</v>
      </c>
      <c r="V41" s="180" t="s">
        <v>1411</v>
      </c>
      <c r="W41" s="181" t="s">
        <v>1406</v>
      </c>
      <c r="X41" s="203">
        <v>1.1499999999999999</v>
      </c>
      <c r="Y41" s="183">
        <v>1</v>
      </c>
      <c r="Z41" s="184">
        <v>18755.7</v>
      </c>
      <c r="AA41" s="177">
        <v>1.1499999999999999</v>
      </c>
      <c r="AB41" s="177">
        <v>1</v>
      </c>
      <c r="AC41" s="177">
        <v>1.06</v>
      </c>
      <c r="AD41" s="177">
        <v>1.04</v>
      </c>
      <c r="AE41" s="184">
        <f t="shared" si="5"/>
        <v>27344.385166800002</v>
      </c>
      <c r="AF41" s="184">
        <f t="shared" si="6"/>
        <v>27344.385166800002</v>
      </c>
      <c r="AG41" s="185"/>
      <c r="AH41" s="185"/>
      <c r="AI41" s="185"/>
      <c r="AJ41" s="185"/>
      <c r="AK41" s="185"/>
      <c r="AL41" s="185"/>
      <c r="AM41" s="185"/>
      <c r="AN41" s="176">
        <v>28044</v>
      </c>
      <c r="AO41" s="176">
        <v>0</v>
      </c>
      <c r="AP41" s="176">
        <v>0</v>
      </c>
    </row>
    <row r="42" spans="1:42" ht="18.75" hidden="1" customHeight="1" x14ac:dyDescent="0.2">
      <c r="A42" s="204"/>
      <c r="B42" s="171"/>
      <c r="C42" s="163">
        <v>40</v>
      </c>
      <c r="D42" s="164" t="s">
        <v>1412</v>
      </c>
      <c r="E42" s="163" t="s">
        <v>1406</v>
      </c>
      <c r="F42" s="165">
        <v>1.22</v>
      </c>
      <c r="G42" s="172">
        <v>1</v>
      </c>
      <c r="H42" s="173" t="s">
        <v>1354</v>
      </c>
      <c r="I42" s="165">
        <v>1.22</v>
      </c>
      <c r="J42" s="174">
        <v>22168.799999999999</v>
      </c>
      <c r="K42" s="174">
        <v>1.1000000000000001</v>
      </c>
      <c r="L42" s="175">
        <v>1</v>
      </c>
      <c r="M42" s="174"/>
      <c r="N42" s="174"/>
      <c r="O42" s="176">
        <f t="shared" si="0"/>
        <v>29750.529599999998</v>
      </c>
      <c r="P42" s="176"/>
      <c r="Q42" s="176"/>
      <c r="R42" s="174"/>
      <c r="S42" s="177"/>
      <c r="T42" s="192"/>
      <c r="U42" s="186">
        <v>39</v>
      </c>
      <c r="V42" s="180" t="s">
        <v>1413</v>
      </c>
      <c r="W42" s="181" t="s">
        <v>1406</v>
      </c>
      <c r="X42" s="189">
        <v>1.22</v>
      </c>
      <c r="Y42" s="183">
        <v>1</v>
      </c>
      <c r="Z42" s="184">
        <v>18755.7</v>
      </c>
      <c r="AA42" s="177">
        <v>1.1499999999999999</v>
      </c>
      <c r="AB42" s="177">
        <v>1</v>
      </c>
      <c r="AC42" s="177">
        <v>1.06</v>
      </c>
      <c r="AD42" s="177">
        <v>1.04</v>
      </c>
      <c r="AE42" s="184">
        <f t="shared" si="5"/>
        <v>29008.826003040005</v>
      </c>
      <c r="AF42" s="184">
        <f t="shared" si="6"/>
        <v>29008.826003040005</v>
      </c>
      <c r="AG42" s="185"/>
      <c r="AH42" s="185"/>
      <c r="AI42" s="185"/>
      <c r="AJ42" s="185"/>
      <c r="AK42" s="185"/>
      <c r="AL42" s="185"/>
      <c r="AM42" s="185"/>
      <c r="AN42" s="176">
        <v>29751</v>
      </c>
      <c r="AO42" s="176">
        <v>0</v>
      </c>
      <c r="AP42" s="176">
        <v>0</v>
      </c>
    </row>
    <row r="43" spans="1:42" ht="110.25" hidden="1" x14ac:dyDescent="0.25">
      <c r="A43" s="204"/>
      <c r="B43" s="171"/>
      <c r="C43" s="163">
        <v>41</v>
      </c>
      <c r="D43" s="164" t="s">
        <v>1414</v>
      </c>
      <c r="E43" s="163" t="s">
        <v>1406</v>
      </c>
      <c r="F43" s="165">
        <v>1.78</v>
      </c>
      <c r="G43" s="172">
        <v>1</v>
      </c>
      <c r="H43" s="173" t="s">
        <v>1354</v>
      </c>
      <c r="I43" s="165">
        <v>1.78</v>
      </c>
      <c r="J43" s="174">
        <v>22168.799999999999</v>
      </c>
      <c r="K43" s="174">
        <v>1.1000000000000001</v>
      </c>
      <c r="L43" s="175">
        <v>1</v>
      </c>
      <c r="M43" s="174"/>
      <c r="N43" s="174"/>
      <c r="O43" s="176">
        <f t="shared" si="0"/>
        <v>43406.510399999999</v>
      </c>
      <c r="P43" s="176"/>
      <c r="Q43" s="176"/>
      <c r="R43" s="174"/>
      <c r="S43" s="205"/>
      <c r="T43" s="192"/>
      <c r="U43" s="186">
        <v>40</v>
      </c>
      <c r="V43" s="180" t="s">
        <v>1415</v>
      </c>
      <c r="W43" s="181" t="s">
        <v>1406</v>
      </c>
      <c r="X43" s="189">
        <v>1.78</v>
      </c>
      <c r="Y43" s="183">
        <v>1</v>
      </c>
      <c r="Z43" s="184">
        <v>18755.7</v>
      </c>
      <c r="AA43" s="177">
        <v>1.1499999999999999</v>
      </c>
      <c r="AB43" s="177">
        <v>1</v>
      </c>
      <c r="AC43" s="177">
        <v>1.06</v>
      </c>
      <c r="AD43" s="177">
        <v>1.04</v>
      </c>
      <c r="AE43" s="184">
        <f t="shared" si="5"/>
        <v>42324.352692960005</v>
      </c>
      <c r="AF43" s="184">
        <f t="shared" si="6"/>
        <v>42324.352692960005</v>
      </c>
      <c r="AG43" s="185"/>
      <c r="AH43" s="185"/>
      <c r="AI43" s="185"/>
      <c r="AJ43" s="185"/>
      <c r="AK43" s="185"/>
      <c r="AL43" s="185"/>
      <c r="AM43" s="185"/>
      <c r="AN43" s="176">
        <v>43407</v>
      </c>
      <c r="AO43" s="176">
        <v>0</v>
      </c>
      <c r="AP43" s="176">
        <v>0</v>
      </c>
    </row>
    <row r="44" spans="1:42" ht="110.25" hidden="1" x14ac:dyDescent="0.25">
      <c r="A44" s="204"/>
      <c r="B44" s="206"/>
      <c r="C44" s="163">
        <v>42</v>
      </c>
      <c r="D44" s="164" t="s">
        <v>1416</v>
      </c>
      <c r="E44" s="163" t="s">
        <v>1406</v>
      </c>
      <c r="F44" s="165">
        <v>2.23</v>
      </c>
      <c r="G44" s="172">
        <v>1</v>
      </c>
      <c r="H44" s="173" t="s">
        <v>1354</v>
      </c>
      <c r="I44" s="165">
        <v>2.23</v>
      </c>
      <c r="J44" s="174">
        <v>22168.799999999999</v>
      </c>
      <c r="K44" s="174">
        <v>1.1000000000000001</v>
      </c>
      <c r="L44" s="175">
        <v>1</v>
      </c>
      <c r="M44" s="174"/>
      <c r="N44" s="174"/>
      <c r="O44" s="176">
        <f t="shared" si="0"/>
        <v>54380.066400000003</v>
      </c>
      <c r="P44" s="176"/>
      <c r="Q44" s="176"/>
      <c r="R44" s="174"/>
      <c r="S44" s="205"/>
      <c r="T44" s="207"/>
      <c r="U44" s="186">
        <v>41</v>
      </c>
      <c r="V44" s="180" t="s">
        <v>1417</v>
      </c>
      <c r="W44" s="181" t="s">
        <v>1406</v>
      </c>
      <c r="X44" s="189">
        <v>2.23</v>
      </c>
      <c r="Y44" s="183">
        <v>1</v>
      </c>
      <c r="Z44" s="184">
        <v>18755.7</v>
      </c>
      <c r="AA44" s="177">
        <v>1.1499999999999999</v>
      </c>
      <c r="AB44" s="177">
        <v>1</v>
      </c>
      <c r="AC44" s="177">
        <v>1.06</v>
      </c>
      <c r="AD44" s="177">
        <v>1.04</v>
      </c>
      <c r="AE44" s="184">
        <f t="shared" si="5"/>
        <v>53024.329497360006</v>
      </c>
      <c r="AF44" s="184">
        <f t="shared" si="6"/>
        <v>53024.329497360006</v>
      </c>
      <c r="AG44" s="185"/>
      <c r="AH44" s="185"/>
      <c r="AI44" s="185"/>
      <c r="AJ44" s="185"/>
      <c r="AK44" s="185"/>
      <c r="AL44" s="185"/>
      <c r="AM44" s="185"/>
      <c r="AN44" s="176">
        <v>54381</v>
      </c>
      <c r="AO44" s="176">
        <v>0</v>
      </c>
      <c r="AP44" s="176">
        <v>0</v>
      </c>
    </row>
    <row r="45" spans="1:42" ht="110.25" hidden="1" x14ac:dyDescent="0.3">
      <c r="A45" s="204"/>
      <c r="B45" s="206"/>
      <c r="C45" s="163">
        <v>43</v>
      </c>
      <c r="D45" s="164" t="s">
        <v>1418</v>
      </c>
      <c r="E45" s="163" t="s">
        <v>1406</v>
      </c>
      <c r="F45" s="165">
        <v>2.36</v>
      </c>
      <c r="G45" s="172">
        <v>1</v>
      </c>
      <c r="H45" s="173" t="s">
        <v>1354</v>
      </c>
      <c r="I45" s="165">
        <v>2.36</v>
      </c>
      <c r="J45" s="174">
        <v>22168.799999999999</v>
      </c>
      <c r="K45" s="174">
        <v>1.1000000000000001</v>
      </c>
      <c r="L45" s="175">
        <v>1</v>
      </c>
      <c r="M45" s="174"/>
      <c r="N45" s="174"/>
      <c r="O45" s="176">
        <f t="shared" si="0"/>
        <v>57550.2048</v>
      </c>
      <c r="P45" s="176"/>
      <c r="Q45" s="176"/>
      <c r="R45" s="174"/>
      <c r="S45" s="205"/>
      <c r="T45" s="207"/>
      <c r="U45" s="208">
        <v>42</v>
      </c>
      <c r="V45" s="209" t="s">
        <v>1418</v>
      </c>
      <c r="W45" s="210" t="s">
        <v>1406</v>
      </c>
      <c r="X45" s="211">
        <v>2.36</v>
      </c>
      <c r="Y45" s="201">
        <v>1</v>
      </c>
      <c r="Z45" s="184">
        <v>18755.7</v>
      </c>
      <c r="AA45" s="177">
        <v>1.1499999999999999</v>
      </c>
      <c r="AB45" s="177">
        <v>1</v>
      </c>
      <c r="AC45" s="177">
        <v>1.06</v>
      </c>
      <c r="AD45" s="177">
        <v>1.04</v>
      </c>
      <c r="AE45" s="184">
        <f t="shared" si="5"/>
        <v>56115.433907519997</v>
      </c>
      <c r="AF45" s="184">
        <f t="shared" si="6"/>
        <v>56115.433907519997</v>
      </c>
      <c r="AG45" s="185"/>
      <c r="AH45" s="185"/>
      <c r="AI45" s="185"/>
      <c r="AJ45" s="185"/>
      <c r="AK45" s="185"/>
      <c r="AL45" s="185"/>
      <c r="AM45" s="185"/>
      <c r="AN45" s="176">
        <v>57551</v>
      </c>
      <c r="AO45" s="176">
        <v>0</v>
      </c>
      <c r="AP45" s="176">
        <v>0</v>
      </c>
    </row>
    <row r="46" spans="1:42" ht="110.25" hidden="1" x14ac:dyDescent="0.25">
      <c r="A46" s="204"/>
      <c r="B46" s="206"/>
      <c r="C46" s="163">
        <v>44</v>
      </c>
      <c r="D46" s="164" t="s">
        <v>1419</v>
      </c>
      <c r="E46" s="163" t="s">
        <v>1406</v>
      </c>
      <c r="F46" s="165">
        <v>4.28</v>
      </c>
      <c r="G46" s="172">
        <v>1</v>
      </c>
      <c r="H46" s="173" t="s">
        <v>1354</v>
      </c>
      <c r="I46" s="165">
        <v>4.28</v>
      </c>
      <c r="J46" s="174">
        <v>22168.799999999999</v>
      </c>
      <c r="K46" s="174">
        <v>1.1000000000000001</v>
      </c>
      <c r="L46" s="175">
        <v>1</v>
      </c>
      <c r="M46" s="174"/>
      <c r="N46" s="174"/>
      <c r="O46" s="176">
        <f t="shared" si="0"/>
        <v>104370.71040000001</v>
      </c>
      <c r="P46" s="176"/>
      <c r="Q46" s="176"/>
      <c r="R46" s="174"/>
      <c r="S46" s="205"/>
      <c r="T46" s="207"/>
      <c r="U46" s="208">
        <v>43</v>
      </c>
      <c r="V46" s="212" t="s">
        <v>1419</v>
      </c>
      <c r="W46" s="181" t="s">
        <v>1406</v>
      </c>
      <c r="X46" s="213">
        <v>4.28</v>
      </c>
      <c r="Y46" s="201">
        <v>1</v>
      </c>
      <c r="Z46" s="184">
        <v>18755.7</v>
      </c>
      <c r="AA46" s="177">
        <v>1.1499999999999999</v>
      </c>
      <c r="AB46" s="177">
        <v>1</v>
      </c>
      <c r="AC46" s="177">
        <v>1.06</v>
      </c>
      <c r="AD46" s="177">
        <v>1.04</v>
      </c>
      <c r="AE46" s="184">
        <f t="shared" si="5"/>
        <v>101768.66827296</v>
      </c>
      <c r="AF46" s="184">
        <f t="shared" si="6"/>
        <v>101768.66827296</v>
      </c>
      <c r="AG46" s="185"/>
      <c r="AH46" s="185"/>
      <c r="AI46" s="185"/>
      <c r="AJ46" s="185"/>
      <c r="AK46" s="185"/>
      <c r="AL46" s="185"/>
      <c r="AM46" s="185"/>
      <c r="AN46" s="176">
        <v>104371</v>
      </c>
      <c r="AO46" s="176">
        <v>0</v>
      </c>
      <c r="AP46" s="176">
        <v>0</v>
      </c>
    </row>
    <row r="47" spans="1:42" ht="47.25" hidden="1" x14ac:dyDescent="0.25">
      <c r="A47" s="204"/>
      <c r="B47" s="206"/>
      <c r="C47" s="163">
        <v>45</v>
      </c>
      <c r="D47" s="164" t="s">
        <v>1420</v>
      </c>
      <c r="E47" s="163" t="s">
        <v>1421</v>
      </c>
      <c r="F47" s="165">
        <v>2.95</v>
      </c>
      <c r="G47" s="172">
        <v>1</v>
      </c>
      <c r="H47" s="172" t="s">
        <v>1354</v>
      </c>
      <c r="I47" s="165">
        <v>2.95</v>
      </c>
      <c r="J47" s="174">
        <v>22168.799999999999</v>
      </c>
      <c r="K47" s="174">
        <v>1.1000000000000001</v>
      </c>
      <c r="L47" s="175">
        <v>1</v>
      </c>
      <c r="M47" s="174"/>
      <c r="N47" s="174"/>
      <c r="O47" s="176">
        <f t="shared" si="0"/>
        <v>71937.756000000008</v>
      </c>
      <c r="P47" s="176"/>
      <c r="Q47" s="176"/>
      <c r="R47" s="174"/>
      <c r="S47" s="205"/>
      <c r="T47" s="207"/>
      <c r="U47" s="208">
        <v>44</v>
      </c>
      <c r="V47" s="212" t="s">
        <v>1422</v>
      </c>
      <c r="W47" s="181" t="s">
        <v>1421</v>
      </c>
      <c r="X47" s="213">
        <v>2.95</v>
      </c>
      <c r="Y47" s="201">
        <v>0.3</v>
      </c>
      <c r="Z47" s="184">
        <v>18755.7</v>
      </c>
      <c r="AA47" s="177">
        <v>1.1499999999999999</v>
      </c>
      <c r="AB47" s="177">
        <v>1</v>
      </c>
      <c r="AC47" s="177">
        <v>1.06</v>
      </c>
      <c r="AD47" s="177">
        <v>1.04</v>
      </c>
      <c r="AE47" s="184">
        <f t="shared" si="5"/>
        <v>70144.292384400003</v>
      </c>
      <c r="AF47" s="184">
        <f t="shared" si="6"/>
        <v>21043.287715319999</v>
      </c>
      <c r="AG47" s="185"/>
      <c r="AH47" s="185"/>
      <c r="AI47" s="185"/>
      <c r="AJ47" s="185"/>
      <c r="AK47" s="185"/>
      <c r="AL47" s="185"/>
      <c r="AM47" s="185"/>
      <c r="AN47" s="176">
        <v>71938</v>
      </c>
      <c r="AO47" s="176">
        <v>0</v>
      </c>
      <c r="AP47" s="176">
        <v>0</v>
      </c>
    </row>
    <row r="48" spans="1:42" ht="47.25" hidden="1" x14ac:dyDescent="0.25">
      <c r="A48" s="204"/>
      <c r="B48" s="206"/>
      <c r="C48" s="163">
        <v>46</v>
      </c>
      <c r="D48" s="164" t="s">
        <v>1423</v>
      </c>
      <c r="E48" s="163" t="s">
        <v>1421</v>
      </c>
      <c r="F48" s="165">
        <v>5.33</v>
      </c>
      <c r="G48" s="172">
        <v>1</v>
      </c>
      <c r="H48" s="172" t="s">
        <v>1354</v>
      </c>
      <c r="I48" s="165">
        <v>5.33</v>
      </c>
      <c r="J48" s="174">
        <v>22168.799999999999</v>
      </c>
      <c r="K48" s="174">
        <v>1.1000000000000001</v>
      </c>
      <c r="L48" s="175">
        <v>1</v>
      </c>
      <c r="M48" s="174"/>
      <c r="N48" s="174"/>
      <c r="O48" s="176">
        <f t="shared" si="0"/>
        <v>129975.6744</v>
      </c>
      <c r="P48" s="176"/>
      <c r="Q48" s="176"/>
      <c r="R48" s="174"/>
      <c r="S48" s="205"/>
      <c r="T48" s="207"/>
      <c r="U48" s="208">
        <v>45</v>
      </c>
      <c r="V48" s="212" t="s">
        <v>1424</v>
      </c>
      <c r="W48" s="181" t="s">
        <v>1421</v>
      </c>
      <c r="X48" s="213">
        <v>5.33</v>
      </c>
      <c r="Y48" s="201">
        <v>0.3</v>
      </c>
      <c r="Z48" s="184">
        <v>18755.7</v>
      </c>
      <c r="AA48" s="177">
        <v>1.1499999999999999</v>
      </c>
      <c r="AB48" s="177">
        <v>1</v>
      </c>
      <c r="AC48" s="177">
        <v>1.06</v>
      </c>
      <c r="AD48" s="177">
        <v>1.04</v>
      </c>
      <c r="AE48" s="184">
        <f t="shared" si="5"/>
        <v>126735.28081656001</v>
      </c>
      <c r="AF48" s="184">
        <f t="shared" si="6"/>
        <v>38020.584244968006</v>
      </c>
      <c r="AG48" s="185"/>
      <c r="AH48" s="185"/>
      <c r="AI48" s="185"/>
      <c r="AJ48" s="185"/>
      <c r="AK48" s="185"/>
      <c r="AL48" s="185"/>
      <c r="AM48" s="185"/>
      <c r="AN48" s="176">
        <v>129976</v>
      </c>
      <c r="AO48" s="176">
        <v>0</v>
      </c>
      <c r="AP48" s="176">
        <v>0</v>
      </c>
    </row>
    <row r="49" spans="1:42" ht="47.25" hidden="1" x14ac:dyDescent="0.25">
      <c r="A49" s="204"/>
      <c r="B49" s="206"/>
      <c r="C49" s="163">
        <v>47</v>
      </c>
      <c r="D49" s="164" t="s">
        <v>1425</v>
      </c>
      <c r="E49" s="163" t="s">
        <v>1421</v>
      </c>
      <c r="F49" s="165">
        <v>0.77</v>
      </c>
      <c r="G49" s="172">
        <v>1</v>
      </c>
      <c r="H49" s="173" t="s">
        <v>1354</v>
      </c>
      <c r="I49" s="165">
        <v>0.77</v>
      </c>
      <c r="J49" s="174">
        <v>22168.799999999999</v>
      </c>
      <c r="K49" s="174">
        <v>1.1000000000000001</v>
      </c>
      <c r="L49" s="175">
        <v>1</v>
      </c>
      <c r="M49" s="174"/>
      <c r="N49" s="174"/>
      <c r="O49" s="176">
        <f t="shared" si="0"/>
        <v>18776.973600000001</v>
      </c>
      <c r="P49" s="176"/>
      <c r="Q49" s="176"/>
      <c r="R49" s="174"/>
      <c r="S49" s="205"/>
      <c r="T49" s="207"/>
      <c r="U49" s="208">
        <v>46</v>
      </c>
      <c r="V49" s="212" t="s">
        <v>1426</v>
      </c>
      <c r="W49" s="181" t="s">
        <v>1421</v>
      </c>
      <c r="X49" s="213">
        <v>0.77</v>
      </c>
      <c r="Y49" s="201">
        <v>1</v>
      </c>
      <c r="Z49" s="184">
        <v>18755.7</v>
      </c>
      <c r="AA49" s="177">
        <v>1.1499999999999999</v>
      </c>
      <c r="AB49" s="177">
        <v>1</v>
      </c>
      <c r="AC49" s="177">
        <v>1.06</v>
      </c>
      <c r="AD49" s="177">
        <v>1.04</v>
      </c>
      <c r="AE49" s="184">
        <f t="shared" si="5"/>
        <v>18308.84919864</v>
      </c>
      <c r="AF49" s="184">
        <f t="shared" si="6"/>
        <v>18308.84919864</v>
      </c>
      <c r="AG49" s="185"/>
      <c r="AH49" s="185"/>
      <c r="AI49" s="185"/>
      <c r="AJ49" s="185"/>
      <c r="AK49" s="185"/>
      <c r="AL49" s="185"/>
      <c r="AM49" s="185"/>
      <c r="AN49" s="176">
        <v>18777</v>
      </c>
      <c r="AO49" s="176">
        <v>0</v>
      </c>
      <c r="AP49" s="176">
        <v>0</v>
      </c>
    </row>
    <row r="50" spans="1:42" ht="47.25" hidden="1" x14ac:dyDescent="0.25">
      <c r="A50" s="204"/>
      <c r="B50" s="206"/>
      <c r="C50" s="163">
        <v>48</v>
      </c>
      <c r="D50" s="164" t="s">
        <v>1427</v>
      </c>
      <c r="E50" s="163" t="s">
        <v>1421</v>
      </c>
      <c r="F50" s="165">
        <v>0.97</v>
      </c>
      <c r="G50" s="172">
        <v>1</v>
      </c>
      <c r="H50" s="173" t="s">
        <v>1354</v>
      </c>
      <c r="I50" s="165">
        <v>0.97</v>
      </c>
      <c r="J50" s="174">
        <v>22168.799999999999</v>
      </c>
      <c r="K50" s="174">
        <v>1.1000000000000001</v>
      </c>
      <c r="L50" s="175">
        <v>1</v>
      </c>
      <c r="M50" s="174"/>
      <c r="N50" s="174"/>
      <c r="O50" s="176">
        <f t="shared" si="0"/>
        <v>23654.1096</v>
      </c>
      <c r="P50" s="176"/>
      <c r="Q50" s="176"/>
      <c r="R50" s="174"/>
      <c r="S50" s="205"/>
      <c r="T50" s="207"/>
      <c r="U50" s="208">
        <v>47</v>
      </c>
      <c r="V50" s="212" t="s">
        <v>1428</v>
      </c>
      <c r="W50" s="181" t="s">
        <v>1421</v>
      </c>
      <c r="X50" s="213">
        <v>0.97</v>
      </c>
      <c r="Y50" s="201">
        <v>1</v>
      </c>
      <c r="Z50" s="184">
        <v>18755.7</v>
      </c>
      <c r="AA50" s="177">
        <v>1.1499999999999999</v>
      </c>
      <c r="AB50" s="177">
        <v>1</v>
      </c>
      <c r="AC50" s="177">
        <v>1.06</v>
      </c>
      <c r="AD50" s="177">
        <v>1.04</v>
      </c>
      <c r="AE50" s="184">
        <f t="shared" si="5"/>
        <v>23064.394445039998</v>
      </c>
      <c r="AF50" s="184">
        <f t="shared" si="6"/>
        <v>23064.394445039998</v>
      </c>
      <c r="AG50" s="185"/>
      <c r="AH50" s="185"/>
      <c r="AI50" s="185"/>
      <c r="AJ50" s="185"/>
      <c r="AK50" s="185"/>
      <c r="AL50" s="185"/>
      <c r="AM50" s="185"/>
      <c r="AN50" s="176">
        <v>23655</v>
      </c>
      <c r="AO50" s="176">
        <v>0</v>
      </c>
      <c r="AP50" s="176">
        <v>0</v>
      </c>
    </row>
    <row r="51" spans="1:42" ht="63" hidden="1" x14ac:dyDescent="0.25">
      <c r="A51" s="204"/>
      <c r="B51" s="206"/>
      <c r="C51" s="163">
        <v>49</v>
      </c>
      <c r="D51" s="164" t="s">
        <v>1429</v>
      </c>
      <c r="E51" s="163" t="s">
        <v>1421</v>
      </c>
      <c r="F51" s="165">
        <v>0.88</v>
      </c>
      <c r="G51" s="172">
        <v>1</v>
      </c>
      <c r="H51" s="173" t="s">
        <v>1354</v>
      </c>
      <c r="I51" s="165">
        <v>0.88</v>
      </c>
      <c r="J51" s="174">
        <v>22168.799999999999</v>
      </c>
      <c r="K51" s="174">
        <v>1.1000000000000001</v>
      </c>
      <c r="L51" s="175">
        <v>1</v>
      </c>
      <c r="M51" s="174"/>
      <c r="N51" s="174"/>
      <c r="O51" s="176">
        <f t="shared" si="0"/>
        <v>21459.398400000002</v>
      </c>
      <c r="P51" s="176"/>
      <c r="Q51" s="176"/>
      <c r="R51" s="174"/>
      <c r="S51" s="205"/>
      <c r="T51" s="207"/>
      <c r="U51" s="208">
        <v>48</v>
      </c>
      <c r="V51" s="212" t="s">
        <v>1429</v>
      </c>
      <c r="W51" s="181" t="s">
        <v>1421</v>
      </c>
      <c r="X51" s="213">
        <v>0.88</v>
      </c>
      <c r="Y51" s="201">
        <v>1</v>
      </c>
      <c r="Z51" s="184">
        <v>18755.7</v>
      </c>
      <c r="AA51" s="177">
        <v>1.1499999999999999</v>
      </c>
      <c r="AB51" s="177">
        <v>1</v>
      </c>
      <c r="AC51" s="177">
        <v>1.06</v>
      </c>
      <c r="AD51" s="177">
        <v>1.04</v>
      </c>
      <c r="AE51" s="184">
        <f t="shared" si="5"/>
        <v>20924.399084159999</v>
      </c>
      <c r="AF51" s="184">
        <f t="shared" si="6"/>
        <v>20924.399084159999</v>
      </c>
      <c r="AG51" s="185"/>
      <c r="AH51" s="185"/>
      <c r="AI51" s="185"/>
      <c r="AJ51" s="185"/>
      <c r="AK51" s="185"/>
      <c r="AL51" s="185"/>
      <c r="AM51" s="185"/>
      <c r="AN51" s="176">
        <v>21460</v>
      </c>
      <c r="AO51" s="176">
        <v>0</v>
      </c>
      <c r="AP51" s="176">
        <v>0</v>
      </c>
    </row>
    <row r="52" spans="1:42" ht="63" hidden="1" x14ac:dyDescent="0.25">
      <c r="A52" s="204"/>
      <c r="B52" s="206"/>
      <c r="C52" s="163">
        <v>50</v>
      </c>
      <c r="D52" s="164" t="s">
        <v>1430</v>
      </c>
      <c r="E52" s="163" t="s">
        <v>1421</v>
      </c>
      <c r="F52" s="165">
        <v>1.05</v>
      </c>
      <c r="G52" s="172">
        <v>1</v>
      </c>
      <c r="H52" s="173" t="s">
        <v>1354</v>
      </c>
      <c r="I52" s="165">
        <v>1.05</v>
      </c>
      <c r="J52" s="174">
        <v>22168.799999999999</v>
      </c>
      <c r="K52" s="174">
        <v>1.1000000000000001</v>
      </c>
      <c r="L52" s="175">
        <v>1</v>
      </c>
      <c r="M52" s="174"/>
      <c r="N52" s="174"/>
      <c r="O52" s="176">
        <f t="shared" si="0"/>
        <v>25604.964</v>
      </c>
      <c r="P52" s="176"/>
      <c r="Q52" s="176"/>
      <c r="R52" s="174"/>
      <c r="S52" s="205"/>
      <c r="T52" s="207"/>
      <c r="U52" s="208">
        <v>49</v>
      </c>
      <c r="V52" s="212" t="s">
        <v>1430</v>
      </c>
      <c r="W52" s="181" t="s">
        <v>1421</v>
      </c>
      <c r="X52" s="213">
        <v>1.05</v>
      </c>
      <c r="Y52" s="201">
        <v>1</v>
      </c>
      <c r="Z52" s="184">
        <v>18755.7</v>
      </c>
      <c r="AA52" s="177">
        <v>1.1499999999999999</v>
      </c>
      <c r="AB52" s="177">
        <v>1</v>
      </c>
      <c r="AC52" s="177">
        <v>1.06</v>
      </c>
      <c r="AD52" s="177">
        <v>1.04</v>
      </c>
      <c r="AE52" s="184">
        <f t="shared" si="5"/>
        <v>24966.6125436</v>
      </c>
      <c r="AF52" s="184">
        <f t="shared" si="6"/>
        <v>24966.6125436</v>
      </c>
      <c r="AG52" s="185"/>
      <c r="AH52" s="185"/>
      <c r="AI52" s="185"/>
      <c r="AJ52" s="185"/>
      <c r="AK52" s="185"/>
      <c r="AL52" s="185"/>
      <c r="AM52" s="185"/>
      <c r="AN52" s="176">
        <v>25605</v>
      </c>
      <c r="AO52" s="176">
        <v>0</v>
      </c>
      <c r="AP52" s="176">
        <v>0</v>
      </c>
    </row>
    <row r="53" spans="1:42" ht="63" hidden="1" x14ac:dyDescent="0.25">
      <c r="A53" s="204"/>
      <c r="B53" s="206"/>
      <c r="C53" s="163">
        <v>51</v>
      </c>
      <c r="D53" s="164" t="s">
        <v>1431</v>
      </c>
      <c r="E53" s="163" t="s">
        <v>1421</v>
      </c>
      <c r="F53" s="165">
        <v>1.25</v>
      </c>
      <c r="G53" s="172">
        <v>1</v>
      </c>
      <c r="H53" s="173" t="s">
        <v>1354</v>
      </c>
      <c r="I53" s="165">
        <v>1.25</v>
      </c>
      <c r="J53" s="174">
        <v>22168.799999999999</v>
      </c>
      <c r="K53" s="174">
        <v>1.1000000000000001</v>
      </c>
      <c r="L53" s="175">
        <v>1</v>
      </c>
      <c r="M53" s="174"/>
      <c r="N53" s="174"/>
      <c r="O53" s="176">
        <f t="shared" si="0"/>
        <v>30482.1</v>
      </c>
      <c r="P53" s="176"/>
      <c r="Q53" s="176"/>
      <c r="R53" s="174"/>
      <c r="S53" s="205"/>
      <c r="T53" s="207"/>
      <c r="U53" s="208">
        <v>50</v>
      </c>
      <c r="V53" s="212" t="s">
        <v>1431</v>
      </c>
      <c r="W53" s="181" t="s">
        <v>1421</v>
      </c>
      <c r="X53" s="213">
        <v>1.25</v>
      </c>
      <c r="Y53" s="201">
        <v>1</v>
      </c>
      <c r="Z53" s="184">
        <v>18755.7</v>
      </c>
      <c r="AA53" s="177">
        <v>1.1499999999999999</v>
      </c>
      <c r="AB53" s="177">
        <v>1</v>
      </c>
      <c r="AC53" s="177">
        <v>1.06</v>
      </c>
      <c r="AD53" s="177">
        <v>1.04</v>
      </c>
      <c r="AE53" s="184">
        <f t="shared" si="5"/>
        <v>29722.157790000001</v>
      </c>
      <c r="AF53" s="184">
        <f t="shared" si="6"/>
        <v>29722.157790000001</v>
      </c>
      <c r="AG53" s="185"/>
      <c r="AH53" s="185"/>
      <c r="AI53" s="185"/>
      <c r="AJ53" s="185"/>
      <c r="AK53" s="185"/>
      <c r="AL53" s="185"/>
      <c r="AM53" s="185"/>
      <c r="AN53" s="176">
        <v>30483</v>
      </c>
      <c r="AO53" s="176">
        <v>0</v>
      </c>
      <c r="AP53" s="176">
        <v>0</v>
      </c>
    </row>
    <row r="54" spans="1:42" ht="31.5" hidden="1" x14ac:dyDescent="0.25">
      <c r="A54" s="204"/>
      <c r="B54" s="206"/>
      <c r="C54" s="163">
        <v>52</v>
      </c>
      <c r="D54" s="164" t="s">
        <v>1432</v>
      </c>
      <c r="E54" s="163" t="s">
        <v>1433</v>
      </c>
      <c r="F54" s="165">
        <v>1.51</v>
      </c>
      <c r="G54" s="172">
        <v>1</v>
      </c>
      <c r="H54" s="172" t="s">
        <v>1343</v>
      </c>
      <c r="I54" s="165">
        <v>1.51</v>
      </c>
      <c r="J54" s="174">
        <v>22168.799999999999</v>
      </c>
      <c r="K54" s="174">
        <v>1.1000000000000001</v>
      </c>
      <c r="L54" s="175">
        <v>1</v>
      </c>
      <c r="M54" s="174"/>
      <c r="N54" s="174"/>
      <c r="O54" s="176">
        <f t="shared" si="0"/>
        <v>36822.376799999998</v>
      </c>
      <c r="P54" s="176">
        <f t="shared" ref="P54:P71" si="7">O54*30/100</f>
        <v>11046.713040000001</v>
      </c>
      <c r="Q54" s="176">
        <f t="shared" ref="Q54:Q71" si="8">O54*50/100</f>
        <v>18411.188399999999</v>
      </c>
      <c r="R54" s="174"/>
      <c r="S54" s="205"/>
      <c r="T54" s="207"/>
      <c r="U54" s="208">
        <v>51</v>
      </c>
      <c r="V54" s="212" t="s">
        <v>1432</v>
      </c>
      <c r="W54" s="181" t="s">
        <v>1433</v>
      </c>
      <c r="X54" s="213">
        <v>1.51</v>
      </c>
      <c r="Y54" s="201">
        <v>0.3</v>
      </c>
      <c r="Z54" s="184">
        <v>18755.7</v>
      </c>
      <c r="AA54" s="177">
        <v>1.1499999999999999</v>
      </c>
      <c r="AB54" s="177">
        <v>1</v>
      </c>
      <c r="AC54" s="177">
        <v>1.06</v>
      </c>
      <c r="AD54" s="177">
        <v>1.04</v>
      </c>
      <c r="AE54" s="184">
        <f t="shared" si="5"/>
        <v>35904.366610320001</v>
      </c>
      <c r="AF54" s="184">
        <f t="shared" si="6"/>
        <v>10771.309983096</v>
      </c>
      <c r="AG54" s="185"/>
      <c r="AH54" s="185"/>
      <c r="AI54" s="185"/>
      <c r="AJ54" s="185"/>
      <c r="AK54" s="185"/>
      <c r="AL54" s="185"/>
      <c r="AM54" s="185"/>
      <c r="AN54" s="176">
        <v>36823</v>
      </c>
      <c r="AO54" s="176">
        <v>11047</v>
      </c>
      <c r="AP54" s="176">
        <v>18412</v>
      </c>
    </row>
    <row r="55" spans="1:42" ht="47.25" hidden="1" x14ac:dyDescent="0.25">
      <c r="A55" s="204">
        <v>19</v>
      </c>
      <c r="B55" s="206"/>
      <c r="C55" s="163">
        <v>53</v>
      </c>
      <c r="D55" s="164" t="s">
        <v>1434</v>
      </c>
      <c r="E55" s="163" t="s">
        <v>1433</v>
      </c>
      <c r="F55" s="165">
        <v>2.2599999999999998</v>
      </c>
      <c r="G55" s="172">
        <v>1</v>
      </c>
      <c r="H55" s="172" t="s">
        <v>1343</v>
      </c>
      <c r="I55" s="165">
        <v>2.2599999999999998</v>
      </c>
      <c r="J55" s="174">
        <v>22168.799999999999</v>
      </c>
      <c r="K55" s="174">
        <v>1.1000000000000001</v>
      </c>
      <c r="L55" s="175">
        <v>1</v>
      </c>
      <c r="M55" s="174"/>
      <c r="N55" s="174"/>
      <c r="O55" s="176">
        <f t="shared" si="0"/>
        <v>55111.636799999993</v>
      </c>
      <c r="P55" s="176">
        <f t="shared" si="7"/>
        <v>16533.491039999997</v>
      </c>
      <c r="Q55" s="176">
        <f t="shared" si="8"/>
        <v>27555.8184</v>
      </c>
      <c r="R55" s="174"/>
      <c r="S55" s="205"/>
      <c r="T55" s="207"/>
      <c r="U55" s="208">
        <v>52</v>
      </c>
      <c r="V55" s="212" t="s">
        <v>1434</v>
      </c>
      <c r="W55" s="181" t="s">
        <v>1433</v>
      </c>
      <c r="X55" s="213">
        <v>2.2599999999999998</v>
      </c>
      <c r="Y55" s="201">
        <v>0.3</v>
      </c>
      <c r="Z55" s="184">
        <v>18755.7</v>
      </c>
      <c r="AA55" s="177">
        <v>1.1499999999999999</v>
      </c>
      <c r="AB55" s="177">
        <v>1</v>
      </c>
      <c r="AC55" s="177">
        <v>1.06</v>
      </c>
      <c r="AD55" s="177">
        <v>1.04</v>
      </c>
      <c r="AE55" s="184">
        <f t="shared" si="5"/>
        <v>53737.661284319991</v>
      </c>
      <c r="AF55" s="184">
        <f t="shared" si="6"/>
        <v>16121.298385295997</v>
      </c>
      <c r="AG55" s="185"/>
      <c r="AH55" s="185"/>
      <c r="AI55" s="185"/>
      <c r="AJ55" s="185"/>
      <c r="AK55" s="185"/>
      <c r="AL55" s="185"/>
      <c r="AM55" s="185"/>
      <c r="AN55" s="176">
        <v>55112</v>
      </c>
      <c r="AO55" s="176">
        <v>16534</v>
      </c>
      <c r="AP55" s="176">
        <v>27556</v>
      </c>
    </row>
    <row r="56" spans="1:42" ht="94.5" hidden="1" x14ac:dyDescent="0.25">
      <c r="A56" s="204">
        <v>20</v>
      </c>
      <c r="B56" s="206"/>
      <c r="C56" s="163">
        <v>54</v>
      </c>
      <c r="D56" s="164" t="s">
        <v>1435</v>
      </c>
      <c r="E56" s="163" t="s">
        <v>1433</v>
      </c>
      <c r="F56" s="165">
        <v>1.38</v>
      </c>
      <c r="G56" s="172">
        <v>1</v>
      </c>
      <c r="H56" s="172" t="s">
        <v>1343</v>
      </c>
      <c r="I56" s="165">
        <v>1.38</v>
      </c>
      <c r="J56" s="174">
        <v>22168.799999999999</v>
      </c>
      <c r="K56" s="174">
        <v>1.1000000000000001</v>
      </c>
      <c r="L56" s="175">
        <v>1</v>
      </c>
      <c r="M56" s="174"/>
      <c r="N56" s="174"/>
      <c r="O56" s="176">
        <f t="shared" si="0"/>
        <v>33652.238399999995</v>
      </c>
      <c r="P56" s="176">
        <f t="shared" si="7"/>
        <v>10095.671519999998</v>
      </c>
      <c r="Q56" s="176">
        <f t="shared" si="8"/>
        <v>16826.119199999997</v>
      </c>
      <c r="R56" s="174"/>
      <c r="S56" s="205">
        <v>13</v>
      </c>
      <c r="T56" s="207"/>
      <c r="U56" s="208">
        <v>53</v>
      </c>
      <c r="V56" s="212" t="s">
        <v>1436</v>
      </c>
      <c r="W56" s="181" t="s">
        <v>1433</v>
      </c>
      <c r="X56" s="213">
        <v>1.38</v>
      </c>
      <c r="Y56" s="201">
        <v>0.3</v>
      </c>
      <c r="Z56" s="184">
        <v>18755.7</v>
      </c>
      <c r="AA56" s="177">
        <v>1.1499999999999999</v>
      </c>
      <c r="AB56" s="177">
        <v>1</v>
      </c>
      <c r="AC56" s="177">
        <v>1.06</v>
      </c>
      <c r="AD56" s="177">
        <v>1.04</v>
      </c>
      <c r="AE56" s="184">
        <f t="shared" si="5"/>
        <v>32813.262200160003</v>
      </c>
      <c r="AF56" s="184">
        <f t="shared" si="6"/>
        <v>9843.9786600480002</v>
      </c>
      <c r="AG56" s="185"/>
      <c r="AH56" s="185"/>
      <c r="AI56" s="185"/>
      <c r="AJ56" s="185"/>
      <c r="AK56" s="185"/>
      <c r="AL56" s="185"/>
      <c r="AM56" s="185"/>
      <c r="AN56" s="176">
        <v>33653</v>
      </c>
      <c r="AO56" s="176">
        <v>10096</v>
      </c>
      <c r="AP56" s="176">
        <v>16827</v>
      </c>
    </row>
    <row r="57" spans="1:42" ht="94.5" hidden="1" x14ac:dyDescent="0.25">
      <c r="A57" s="204"/>
      <c r="B57" s="206"/>
      <c r="C57" s="163">
        <v>55</v>
      </c>
      <c r="D57" s="164" t="s">
        <v>1437</v>
      </c>
      <c r="E57" s="163" t="s">
        <v>1433</v>
      </c>
      <c r="F57" s="165">
        <v>2.82</v>
      </c>
      <c r="G57" s="172">
        <v>1</v>
      </c>
      <c r="H57" s="172" t="s">
        <v>1343</v>
      </c>
      <c r="I57" s="165">
        <v>2.82</v>
      </c>
      <c r="J57" s="174">
        <v>22168.799999999999</v>
      </c>
      <c r="K57" s="174">
        <v>1.1000000000000001</v>
      </c>
      <c r="L57" s="175">
        <v>1</v>
      </c>
      <c r="M57" s="174"/>
      <c r="N57" s="174"/>
      <c r="O57" s="176">
        <f t="shared" si="0"/>
        <v>68767.617599999998</v>
      </c>
      <c r="P57" s="176">
        <f t="shared" si="7"/>
        <v>20630.28528</v>
      </c>
      <c r="Q57" s="176">
        <f t="shared" si="8"/>
        <v>34383.808799999999</v>
      </c>
      <c r="R57" s="174"/>
      <c r="S57" s="205">
        <v>14</v>
      </c>
      <c r="T57" s="207"/>
      <c r="U57" s="208">
        <v>54</v>
      </c>
      <c r="V57" s="212" t="s">
        <v>1438</v>
      </c>
      <c r="W57" s="181" t="s">
        <v>1433</v>
      </c>
      <c r="X57" s="213">
        <v>2.82</v>
      </c>
      <c r="Y57" s="201">
        <v>0.3</v>
      </c>
      <c r="Z57" s="184">
        <v>18755.7</v>
      </c>
      <c r="AA57" s="177">
        <v>1.1499999999999999</v>
      </c>
      <c r="AB57" s="177">
        <v>1</v>
      </c>
      <c r="AC57" s="177">
        <v>1.06</v>
      </c>
      <c r="AD57" s="177">
        <v>1.04</v>
      </c>
      <c r="AE57" s="184">
        <f t="shared" si="5"/>
        <v>67053.187974240005</v>
      </c>
      <c r="AF57" s="184">
        <f t="shared" si="6"/>
        <v>20115.956392272001</v>
      </c>
      <c r="AG57" s="185"/>
      <c r="AH57" s="185"/>
      <c r="AI57" s="185"/>
      <c r="AJ57" s="185"/>
      <c r="AK57" s="185"/>
      <c r="AL57" s="185"/>
      <c r="AM57" s="185"/>
      <c r="AN57" s="176">
        <v>68768</v>
      </c>
      <c r="AO57" s="176">
        <v>20631</v>
      </c>
      <c r="AP57" s="176">
        <v>34384</v>
      </c>
    </row>
    <row r="58" spans="1:42" ht="54" x14ac:dyDescent="0.25">
      <c r="A58" s="204">
        <v>21</v>
      </c>
      <c r="B58" s="214" t="s">
        <v>1439</v>
      </c>
      <c r="C58" s="163">
        <v>56</v>
      </c>
      <c r="D58" s="164" t="s">
        <v>1440</v>
      </c>
      <c r="E58" s="163" t="s">
        <v>1441</v>
      </c>
      <c r="F58" s="165">
        <v>0.57999999999999996</v>
      </c>
      <c r="G58" s="172">
        <v>1</v>
      </c>
      <c r="H58" s="172" t="s">
        <v>1343</v>
      </c>
      <c r="I58" s="165">
        <v>0.57999999999999996</v>
      </c>
      <c r="J58" s="174">
        <v>22168.799999999999</v>
      </c>
      <c r="K58" s="174">
        <v>1.1000000000000001</v>
      </c>
      <c r="L58" s="175">
        <v>1</v>
      </c>
      <c r="M58" s="174"/>
      <c r="N58" s="174"/>
      <c r="O58" s="176">
        <f t="shared" si="0"/>
        <v>14143.694399999998</v>
      </c>
      <c r="P58" s="176">
        <f t="shared" si="7"/>
        <v>4243.1083199999994</v>
      </c>
      <c r="Q58" s="176">
        <f t="shared" si="8"/>
        <v>7071.8472000000002</v>
      </c>
      <c r="R58" s="174"/>
      <c r="S58" s="205"/>
      <c r="T58" s="207" t="s">
        <v>1442</v>
      </c>
      <c r="U58" s="208">
        <v>55</v>
      </c>
      <c r="V58" s="212" t="s">
        <v>1440</v>
      </c>
      <c r="W58" s="181" t="s">
        <v>1441</v>
      </c>
      <c r="X58" s="213">
        <v>0.57999999999999996</v>
      </c>
      <c r="Y58" s="201">
        <v>0.3</v>
      </c>
      <c r="Z58" s="184">
        <v>18755.7</v>
      </c>
      <c r="AA58" s="177">
        <v>1.1499999999999999</v>
      </c>
      <c r="AB58" s="177">
        <v>1</v>
      </c>
      <c r="AC58" s="177">
        <v>1</v>
      </c>
      <c r="AD58" s="177">
        <v>1</v>
      </c>
      <c r="AE58" s="184">
        <f t="shared" si="5"/>
        <v>12510.0519</v>
      </c>
      <c r="AF58" s="184">
        <f t="shared" si="6"/>
        <v>3753.01557</v>
      </c>
      <c r="AG58" s="185"/>
      <c r="AH58" s="185"/>
      <c r="AI58" s="185"/>
      <c r="AJ58" s="185"/>
      <c r="AK58" s="185"/>
      <c r="AL58" s="185"/>
      <c r="AM58" s="185"/>
      <c r="AN58" s="176">
        <v>14144</v>
      </c>
      <c r="AO58" s="176">
        <v>4244</v>
      </c>
      <c r="AP58" s="176">
        <v>7072</v>
      </c>
    </row>
    <row r="59" spans="1:42" ht="54" hidden="1" x14ac:dyDescent="0.25">
      <c r="A59" s="204"/>
      <c r="B59" s="214" t="s">
        <v>1443</v>
      </c>
      <c r="C59" s="163">
        <v>57</v>
      </c>
      <c r="D59" s="164" t="s">
        <v>1444</v>
      </c>
      <c r="E59" s="163" t="s">
        <v>1441</v>
      </c>
      <c r="F59" s="165">
        <v>0.62</v>
      </c>
      <c r="G59" s="172">
        <v>1</v>
      </c>
      <c r="H59" s="172" t="s">
        <v>1343</v>
      </c>
      <c r="I59" s="165">
        <v>0.62</v>
      </c>
      <c r="J59" s="174">
        <v>22168.799999999999</v>
      </c>
      <c r="K59" s="174">
        <v>1.1000000000000001</v>
      </c>
      <c r="L59" s="175">
        <v>1</v>
      </c>
      <c r="M59" s="174">
        <v>1.1499999999999999</v>
      </c>
      <c r="N59" s="174"/>
      <c r="O59" s="176">
        <f>J59*F59*K59*L59*M59</f>
        <v>17386.989839999998</v>
      </c>
      <c r="P59" s="176">
        <f t="shared" si="7"/>
        <v>5216.0969519999999</v>
      </c>
      <c r="Q59" s="176">
        <f t="shared" si="8"/>
        <v>8693.4949199999992</v>
      </c>
      <c r="R59" s="174"/>
      <c r="S59" s="205">
        <v>15</v>
      </c>
      <c r="T59" s="207" t="s">
        <v>1445</v>
      </c>
      <c r="U59" s="208">
        <v>56</v>
      </c>
      <c r="V59" s="212" t="s">
        <v>1444</v>
      </c>
      <c r="W59" s="181" t="s">
        <v>1441</v>
      </c>
      <c r="X59" s="213">
        <v>0.62</v>
      </c>
      <c r="Y59" s="201">
        <v>0.3</v>
      </c>
      <c r="Z59" s="184">
        <v>18755.7</v>
      </c>
      <c r="AA59" s="177">
        <v>1.1499999999999999</v>
      </c>
      <c r="AB59" s="177">
        <v>1</v>
      </c>
      <c r="AC59" s="177">
        <v>1.06</v>
      </c>
      <c r="AD59" s="177">
        <v>1.04</v>
      </c>
      <c r="AE59" s="184">
        <f t="shared" si="5"/>
        <v>14742.190263839999</v>
      </c>
      <c r="AF59" s="184">
        <f t="shared" si="6"/>
        <v>4422.6570791519998</v>
      </c>
      <c r="AG59" s="185"/>
      <c r="AH59" s="185"/>
      <c r="AI59" s="185"/>
      <c r="AJ59" s="185"/>
      <c r="AK59" s="185"/>
      <c r="AL59" s="185"/>
      <c r="AM59" s="185"/>
      <c r="AN59" s="176">
        <v>17387</v>
      </c>
      <c r="AO59" s="176">
        <v>5217</v>
      </c>
      <c r="AP59" s="176">
        <v>8694</v>
      </c>
    </row>
    <row r="60" spans="1:42" ht="47.25" hidden="1" x14ac:dyDescent="0.25">
      <c r="A60" s="204"/>
      <c r="B60" s="206"/>
      <c r="C60" s="163">
        <v>58</v>
      </c>
      <c r="D60" s="164" t="s">
        <v>1446</v>
      </c>
      <c r="E60" s="163" t="s">
        <v>1441</v>
      </c>
      <c r="F60" s="165">
        <v>1.4</v>
      </c>
      <c r="G60" s="172">
        <v>1</v>
      </c>
      <c r="H60" s="172" t="s">
        <v>1343</v>
      </c>
      <c r="I60" s="165">
        <v>1.4</v>
      </c>
      <c r="J60" s="174">
        <v>22168.799999999999</v>
      </c>
      <c r="K60" s="174">
        <v>1.1000000000000001</v>
      </c>
      <c r="L60" s="175">
        <v>1</v>
      </c>
      <c r="M60" s="174"/>
      <c r="N60" s="174"/>
      <c r="O60" s="176">
        <f t="shared" si="0"/>
        <v>34139.951999999997</v>
      </c>
      <c r="P60" s="176">
        <f t="shared" si="7"/>
        <v>10241.9856</v>
      </c>
      <c r="Q60" s="176">
        <f t="shared" si="8"/>
        <v>17069.975999999999</v>
      </c>
      <c r="R60" s="174"/>
      <c r="S60" s="205"/>
      <c r="T60" s="207"/>
      <c r="U60" s="208">
        <v>57</v>
      </c>
      <c r="V60" s="212" t="s">
        <v>1446</v>
      </c>
      <c r="W60" s="181" t="s">
        <v>1441</v>
      </c>
      <c r="X60" s="213">
        <v>1.4</v>
      </c>
      <c r="Y60" s="201">
        <v>0.3</v>
      </c>
      <c r="Z60" s="184">
        <v>18755.7</v>
      </c>
      <c r="AA60" s="177">
        <v>1.1499999999999999</v>
      </c>
      <c r="AB60" s="177">
        <v>1</v>
      </c>
      <c r="AC60" s="177">
        <v>1</v>
      </c>
      <c r="AD60" s="177">
        <v>1</v>
      </c>
      <c r="AE60" s="184">
        <f t="shared" si="5"/>
        <v>30196.676999999996</v>
      </c>
      <c r="AF60" s="184">
        <f t="shared" si="6"/>
        <v>9059.0030999999981</v>
      </c>
      <c r="AG60" s="185"/>
      <c r="AH60" s="185"/>
      <c r="AI60" s="185"/>
      <c r="AJ60" s="185"/>
      <c r="AK60" s="185"/>
      <c r="AL60" s="185"/>
      <c r="AM60" s="185"/>
      <c r="AN60" s="176">
        <v>34140</v>
      </c>
      <c r="AO60" s="176">
        <v>10242</v>
      </c>
      <c r="AP60" s="176">
        <v>17070</v>
      </c>
    </row>
    <row r="61" spans="1:42" ht="63" x14ac:dyDescent="0.25">
      <c r="A61" s="204">
        <v>23</v>
      </c>
      <c r="B61" s="214" t="s">
        <v>1447</v>
      </c>
      <c r="C61" s="163">
        <v>59</v>
      </c>
      <c r="D61" s="164" t="s">
        <v>1448</v>
      </c>
      <c r="E61" s="163" t="s">
        <v>1441</v>
      </c>
      <c r="F61" s="165">
        <v>1.27</v>
      </c>
      <c r="G61" s="172">
        <v>1</v>
      </c>
      <c r="H61" s="172" t="s">
        <v>1343</v>
      </c>
      <c r="I61" s="165">
        <v>1.27</v>
      </c>
      <c r="J61" s="174">
        <v>22168.799999999999</v>
      </c>
      <c r="K61" s="174">
        <v>1.1000000000000001</v>
      </c>
      <c r="L61" s="175">
        <v>1</v>
      </c>
      <c r="M61" s="174"/>
      <c r="N61" s="174"/>
      <c r="O61" s="176">
        <f t="shared" si="0"/>
        <v>30969.813600000001</v>
      </c>
      <c r="P61" s="176">
        <f t="shared" si="7"/>
        <v>9290.9440800000011</v>
      </c>
      <c r="Q61" s="176">
        <f t="shared" si="8"/>
        <v>15484.906800000002</v>
      </c>
      <c r="R61" s="174"/>
      <c r="S61" s="205"/>
      <c r="T61" s="207" t="s">
        <v>1449</v>
      </c>
      <c r="U61" s="208">
        <v>58</v>
      </c>
      <c r="V61" s="212" t="s">
        <v>1448</v>
      </c>
      <c r="W61" s="181" t="s">
        <v>1441</v>
      </c>
      <c r="X61" s="213">
        <v>1.27</v>
      </c>
      <c r="Y61" s="201">
        <v>0.3</v>
      </c>
      <c r="Z61" s="184">
        <v>18755.7</v>
      </c>
      <c r="AA61" s="177">
        <v>1.1499999999999999</v>
      </c>
      <c r="AB61" s="177">
        <v>1</v>
      </c>
      <c r="AC61" s="177">
        <v>1</v>
      </c>
      <c r="AD61" s="177">
        <v>1</v>
      </c>
      <c r="AE61" s="184">
        <f t="shared" si="5"/>
        <v>27392.699850000001</v>
      </c>
      <c r="AF61" s="184">
        <f t="shared" si="6"/>
        <v>8217.8099550000006</v>
      </c>
      <c r="AG61" s="185"/>
      <c r="AH61" s="185"/>
      <c r="AI61" s="185"/>
      <c r="AJ61" s="185"/>
      <c r="AK61" s="185"/>
      <c r="AL61" s="185"/>
      <c r="AM61" s="185"/>
      <c r="AN61" s="176">
        <v>30970</v>
      </c>
      <c r="AO61" s="176">
        <v>9291</v>
      </c>
      <c r="AP61" s="176">
        <v>15485</v>
      </c>
    </row>
    <row r="62" spans="1:42" ht="31.5" hidden="1" x14ac:dyDescent="0.25">
      <c r="A62" s="204"/>
      <c r="B62" s="206"/>
      <c r="C62" s="163">
        <v>60</v>
      </c>
      <c r="D62" s="164" t="s">
        <v>1450</v>
      </c>
      <c r="E62" s="163" t="s">
        <v>1441</v>
      </c>
      <c r="F62" s="165">
        <v>3.12</v>
      </c>
      <c r="G62" s="172">
        <v>1</v>
      </c>
      <c r="H62" s="172" t="s">
        <v>1343</v>
      </c>
      <c r="I62" s="165">
        <v>3.12</v>
      </c>
      <c r="J62" s="174">
        <v>22168.799999999999</v>
      </c>
      <c r="K62" s="174">
        <v>1.1000000000000001</v>
      </c>
      <c r="L62" s="175">
        <v>1</v>
      </c>
      <c r="M62" s="174"/>
      <c r="N62" s="174"/>
      <c r="O62" s="176">
        <f t="shared" si="0"/>
        <v>76083.32160000001</v>
      </c>
      <c r="P62" s="176">
        <f t="shared" si="7"/>
        <v>22824.996480000005</v>
      </c>
      <c r="Q62" s="176">
        <f t="shared" si="8"/>
        <v>38041.660800000005</v>
      </c>
      <c r="R62" s="174"/>
      <c r="S62" s="205">
        <v>16</v>
      </c>
      <c r="T62" s="207"/>
      <c r="U62" s="208">
        <v>59</v>
      </c>
      <c r="V62" s="212" t="s">
        <v>1450</v>
      </c>
      <c r="W62" s="181" t="s">
        <v>1441</v>
      </c>
      <c r="X62" s="213">
        <v>3.12</v>
      </c>
      <c r="Y62" s="201">
        <v>0.3</v>
      </c>
      <c r="Z62" s="184">
        <v>18755.7</v>
      </c>
      <c r="AA62" s="177">
        <v>1.1499999999999999</v>
      </c>
      <c r="AB62" s="177">
        <v>1</v>
      </c>
      <c r="AC62" s="177">
        <v>1</v>
      </c>
      <c r="AD62" s="177">
        <v>1</v>
      </c>
      <c r="AE62" s="184">
        <f t="shared" si="5"/>
        <v>67295.4516</v>
      </c>
      <c r="AF62" s="184">
        <f t="shared" si="6"/>
        <v>20188.635480000001</v>
      </c>
      <c r="AG62" s="185"/>
      <c r="AH62" s="185"/>
      <c r="AI62" s="185"/>
      <c r="AJ62" s="185"/>
      <c r="AK62" s="185"/>
      <c r="AL62" s="185"/>
      <c r="AM62" s="185"/>
      <c r="AN62" s="176">
        <v>76084</v>
      </c>
      <c r="AO62" s="176">
        <v>22825</v>
      </c>
      <c r="AP62" s="176">
        <v>38042</v>
      </c>
    </row>
    <row r="63" spans="1:42" ht="31.5" hidden="1" x14ac:dyDescent="0.25">
      <c r="A63" s="204"/>
      <c r="B63" s="206"/>
      <c r="C63" s="163">
        <v>61</v>
      </c>
      <c r="D63" s="164" t="s">
        <v>1451</v>
      </c>
      <c r="E63" s="163" t="s">
        <v>1441</v>
      </c>
      <c r="F63" s="165">
        <v>4.51</v>
      </c>
      <c r="G63" s="172">
        <v>1</v>
      </c>
      <c r="H63" s="172" t="s">
        <v>1343</v>
      </c>
      <c r="I63" s="165">
        <v>4.51</v>
      </c>
      <c r="J63" s="174">
        <v>22168.799999999999</v>
      </c>
      <c r="K63" s="174">
        <v>1.1000000000000001</v>
      </c>
      <c r="L63" s="175">
        <v>1</v>
      </c>
      <c r="M63" s="174">
        <v>1.1499999999999999</v>
      </c>
      <c r="N63" s="174"/>
      <c r="O63" s="176">
        <f>J63*F63*K63*L63*M63</f>
        <v>126476.32931999998</v>
      </c>
      <c r="P63" s="176">
        <f t="shared" si="7"/>
        <v>37942.898795999994</v>
      </c>
      <c r="Q63" s="176">
        <f t="shared" si="8"/>
        <v>63238.164659999988</v>
      </c>
      <c r="R63" s="174"/>
      <c r="S63" s="205">
        <v>17</v>
      </c>
      <c r="T63" s="207"/>
      <c r="U63" s="208">
        <v>60</v>
      </c>
      <c r="V63" s="212" t="s">
        <v>1451</v>
      </c>
      <c r="W63" s="181" t="s">
        <v>1441</v>
      </c>
      <c r="X63" s="213">
        <v>4.51</v>
      </c>
      <c r="Y63" s="201">
        <v>0.3</v>
      </c>
      <c r="Z63" s="184">
        <v>18755.7</v>
      </c>
      <c r="AA63" s="177">
        <v>1.1499999999999999</v>
      </c>
      <c r="AB63" s="177">
        <v>1</v>
      </c>
      <c r="AC63" s="177">
        <v>1.06</v>
      </c>
      <c r="AD63" s="177">
        <v>1.04</v>
      </c>
      <c r="AE63" s="184">
        <f t="shared" si="5"/>
        <v>107237.54530631998</v>
      </c>
      <c r="AF63" s="184">
        <f t="shared" si="6"/>
        <v>32171.263591895993</v>
      </c>
      <c r="AG63" s="185"/>
      <c r="AH63" s="185"/>
      <c r="AI63" s="185"/>
      <c r="AJ63" s="185"/>
      <c r="AK63" s="185"/>
      <c r="AL63" s="185"/>
      <c r="AM63" s="185"/>
      <c r="AN63" s="176">
        <v>126477</v>
      </c>
      <c r="AO63" s="176">
        <v>37943</v>
      </c>
      <c r="AP63" s="176">
        <v>63239</v>
      </c>
    </row>
    <row r="64" spans="1:42" ht="63" hidden="1" x14ac:dyDescent="0.25">
      <c r="A64" s="204"/>
      <c r="B64" s="215"/>
      <c r="C64" s="163">
        <v>62</v>
      </c>
      <c r="D64" s="164" t="s">
        <v>1452</v>
      </c>
      <c r="E64" s="163" t="s">
        <v>1441</v>
      </c>
      <c r="F64" s="165">
        <v>7.2</v>
      </c>
      <c r="G64" s="172">
        <v>1</v>
      </c>
      <c r="H64" s="172" t="s">
        <v>1343</v>
      </c>
      <c r="I64" s="165">
        <v>7.2</v>
      </c>
      <c r="J64" s="174">
        <v>22168.799999999999</v>
      </c>
      <c r="K64" s="174">
        <v>1.1000000000000001</v>
      </c>
      <c r="L64" s="175">
        <v>1</v>
      </c>
      <c r="M64" s="174"/>
      <c r="N64" s="174"/>
      <c r="O64" s="176">
        <f t="shared" si="0"/>
        <v>175576.89600000001</v>
      </c>
      <c r="P64" s="176">
        <f t="shared" si="7"/>
        <v>52673.068800000001</v>
      </c>
      <c r="Q64" s="176">
        <f t="shared" si="8"/>
        <v>87788.448000000004</v>
      </c>
      <c r="R64" s="174"/>
      <c r="S64" s="20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76">
        <v>175577</v>
      </c>
      <c r="AO64" s="176">
        <v>52674</v>
      </c>
      <c r="AP64" s="176">
        <v>87789</v>
      </c>
    </row>
    <row r="65" spans="1:42" ht="94.5" hidden="1" x14ac:dyDescent="0.25">
      <c r="A65" s="204"/>
      <c r="B65" s="214" t="s">
        <v>1453</v>
      </c>
      <c r="C65" s="163">
        <v>63</v>
      </c>
      <c r="D65" s="164" t="s">
        <v>1454</v>
      </c>
      <c r="E65" s="163" t="s">
        <v>1441</v>
      </c>
      <c r="F65" s="165">
        <v>1.18</v>
      </c>
      <c r="G65" s="172">
        <v>1</v>
      </c>
      <c r="H65" s="172" t="s">
        <v>1343</v>
      </c>
      <c r="I65" s="165">
        <v>1.18</v>
      </c>
      <c r="J65" s="174">
        <v>22168.799999999999</v>
      </c>
      <c r="K65" s="174">
        <v>1.1000000000000001</v>
      </c>
      <c r="L65" s="175">
        <v>1</v>
      </c>
      <c r="M65" s="174"/>
      <c r="N65" s="174"/>
      <c r="O65" s="176">
        <f t="shared" si="0"/>
        <v>28775.1024</v>
      </c>
      <c r="P65" s="176">
        <f t="shared" si="7"/>
        <v>8632.5307200000007</v>
      </c>
      <c r="Q65" s="176">
        <f t="shared" si="8"/>
        <v>14387.551199999998</v>
      </c>
      <c r="R65" s="174"/>
      <c r="S65" s="205"/>
      <c r="T65" s="207" t="s">
        <v>1455</v>
      </c>
      <c r="U65" s="208">
        <v>61</v>
      </c>
      <c r="V65" s="212" t="s">
        <v>1454</v>
      </c>
      <c r="W65" s="216" t="s">
        <v>1441</v>
      </c>
      <c r="X65" s="213">
        <v>1.18</v>
      </c>
      <c r="Y65" s="201">
        <v>0.3</v>
      </c>
      <c r="Z65" s="184">
        <v>18755.7</v>
      </c>
      <c r="AA65" s="177">
        <v>1.1499999999999999</v>
      </c>
      <c r="AB65" s="177">
        <v>1</v>
      </c>
      <c r="AC65" s="177">
        <v>1</v>
      </c>
      <c r="AD65" s="177">
        <v>1</v>
      </c>
      <c r="AE65" s="184">
        <f>X65*Z65*AA65*AB65*AC65*AD65</f>
        <v>25451.484899999996</v>
      </c>
      <c r="AF65" s="184">
        <f>AE65*Y65</f>
        <v>7635.4454699999987</v>
      </c>
      <c r="AG65" s="185"/>
      <c r="AH65" s="185"/>
      <c r="AI65" s="185"/>
      <c r="AJ65" s="185"/>
      <c r="AK65" s="185"/>
      <c r="AL65" s="185"/>
      <c r="AM65" s="185"/>
      <c r="AN65" s="176">
        <v>28776</v>
      </c>
      <c r="AO65" s="176">
        <v>8633</v>
      </c>
      <c r="AP65" s="176">
        <v>14388</v>
      </c>
    </row>
    <row r="66" spans="1:42" ht="94.5" hidden="1" x14ac:dyDescent="0.25">
      <c r="A66" s="204"/>
      <c r="B66" s="214" t="s">
        <v>1456</v>
      </c>
      <c r="C66" s="163">
        <v>64</v>
      </c>
      <c r="D66" s="164" t="s">
        <v>1457</v>
      </c>
      <c r="E66" s="163" t="s">
        <v>1441</v>
      </c>
      <c r="F66" s="165">
        <v>0.98</v>
      </c>
      <c r="G66" s="172">
        <v>1</v>
      </c>
      <c r="H66" s="172" t="s">
        <v>1343</v>
      </c>
      <c r="I66" s="165">
        <v>0.98</v>
      </c>
      <c r="J66" s="174">
        <v>22168.799999999999</v>
      </c>
      <c r="K66" s="174">
        <v>1.1000000000000001</v>
      </c>
      <c r="L66" s="175">
        <v>1</v>
      </c>
      <c r="M66" s="174">
        <v>1.1499999999999999</v>
      </c>
      <c r="N66" s="174"/>
      <c r="O66" s="176">
        <f>J66*F66*K66*L66*M66</f>
        <v>27482.661359999998</v>
      </c>
      <c r="P66" s="176">
        <f t="shared" si="7"/>
        <v>8244.7984079999987</v>
      </c>
      <c r="Q66" s="176">
        <f t="shared" si="8"/>
        <v>13741.330679999999</v>
      </c>
      <c r="R66" s="174"/>
      <c r="S66" s="205"/>
      <c r="T66" s="207" t="s">
        <v>1458</v>
      </c>
      <c r="U66" s="208">
        <v>62</v>
      </c>
      <c r="V66" s="212" t="s">
        <v>1457</v>
      </c>
      <c r="W66" s="216" t="s">
        <v>1441</v>
      </c>
      <c r="X66" s="213">
        <v>0.98</v>
      </c>
      <c r="Y66" s="201">
        <v>0.3</v>
      </c>
      <c r="Z66" s="184">
        <v>18755.7</v>
      </c>
      <c r="AA66" s="177">
        <v>1.1499999999999999</v>
      </c>
      <c r="AB66" s="177">
        <v>1</v>
      </c>
      <c r="AC66" s="177">
        <v>1.06</v>
      </c>
      <c r="AD66" s="177">
        <v>1.04</v>
      </c>
      <c r="AE66" s="184">
        <f>X66*Z66*AA66*AB66*AC66*AD66</f>
        <v>23302.171707359998</v>
      </c>
      <c r="AF66" s="184">
        <f>AE66*Y66</f>
        <v>6990.6515122079991</v>
      </c>
      <c r="AG66" s="185"/>
      <c r="AH66" s="185"/>
      <c r="AI66" s="185"/>
      <c r="AJ66" s="185"/>
      <c r="AK66" s="185"/>
      <c r="AL66" s="185"/>
      <c r="AM66" s="185"/>
      <c r="AN66" s="176">
        <v>27483</v>
      </c>
      <c r="AO66" s="176">
        <v>8245</v>
      </c>
      <c r="AP66" s="176">
        <v>13742</v>
      </c>
    </row>
    <row r="67" spans="1:42" ht="141.75" hidden="1" x14ac:dyDescent="0.25">
      <c r="A67" s="204"/>
      <c r="B67" s="206"/>
      <c r="C67" s="163">
        <v>65</v>
      </c>
      <c r="D67" s="164" t="s">
        <v>1459</v>
      </c>
      <c r="E67" s="163" t="s">
        <v>1441</v>
      </c>
      <c r="F67" s="165">
        <v>0.35</v>
      </c>
      <c r="G67" s="172">
        <v>1</v>
      </c>
      <c r="H67" s="172" t="s">
        <v>1343</v>
      </c>
      <c r="I67" s="165">
        <v>0.35</v>
      </c>
      <c r="J67" s="174">
        <v>22168.799999999999</v>
      </c>
      <c r="K67" s="174">
        <v>1.1000000000000001</v>
      </c>
      <c r="L67" s="175">
        <v>1</v>
      </c>
      <c r="M67" s="174"/>
      <c r="N67" s="174"/>
      <c r="O67" s="176">
        <f t="shared" si="0"/>
        <v>8534.9879999999994</v>
      </c>
      <c r="P67" s="176">
        <f t="shared" si="7"/>
        <v>2560.4964</v>
      </c>
      <c r="Q67" s="176">
        <f t="shared" si="8"/>
        <v>4267.4939999999997</v>
      </c>
      <c r="R67" s="174"/>
      <c r="S67" s="205"/>
      <c r="T67" s="207"/>
      <c r="U67" s="208">
        <v>63</v>
      </c>
      <c r="V67" s="212" t="s">
        <v>1459</v>
      </c>
      <c r="W67" s="216" t="s">
        <v>1441</v>
      </c>
      <c r="X67" s="213">
        <v>0.35</v>
      </c>
      <c r="Y67" s="201">
        <v>0.3</v>
      </c>
      <c r="Z67" s="184">
        <v>18755.7</v>
      </c>
      <c r="AA67" s="177">
        <v>1.1499999999999999</v>
      </c>
      <c r="AB67" s="177">
        <v>1</v>
      </c>
      <c r="AC67" s="177">
        <v>1</v>
      </c>
      <c r="AD67" s="177">
        <v>1</v>
      </c>
      <c r="AE67" s="184">
        <f>X67*Z67*AA67*AB67*AC67*AD67</f>
        <v>7549.169249999999</v>
      </c>
      <c r="AF67" s="184">
        <f>AE67*Y67</f>
        <v>2264.7507749999995</v>
      </c>
      <c r="AG67" s="185"/>
      <c r="AH67" s="185"/>
      <c r="AI67" s="185"/>
      <c r="AJ67" s="185"/>
      <c r="AK67" s="185"/>
      <c r="AL67" s="185"/>
      <c r="AM67" s="185"/>
      <c r="AN67" s="176">
        <v>8535</v>
      </c>
      <c r="AO67" s="176">
        <v>2561</v>
      </c>
      <c r="AP67" s="176">
        <v>4268</v>
      </c>
    </row>
    <row r="68" spans="1:42" ht="110.25" hidden="1" x14ac:dyDescent="0.25">
      <c r="A68" s="204"/>
      <c r="B68" s="206"/>
      <c r="C68" s="163">
        <v>66</v>
      </c>
      <c r="D68" s="164" t="s">
        <v>1460</v>
      </c>
      <c r="E68" s="163" t="s">
        <v>1441</v>
      </c>
      <c r="F68" s="165">
        <v>0.5</v>
      </c>
      <c r="G68" s="172">
        <v>1</v>
      </c>
      <c r="H68" s="172" t="s">
        <v>1343</v>
      </c>
      <c r="I68" s="165">
        <v>0.5</v>
      </c>
      <c r="J68" s="174">
        <v>22168.799999999999</v>
      </c>
      <c r="K68" s="174">
        <v>1.1000000000000001</v>
      </c>
      <c r="L68" s="175">
        <v>1</v>
      </c>
      <c r="M68" s="174">
        <v>1.1499999999999999</v>
      </c>
      <c r="N68" s="174"/>
      <c r="O68" s="176">
        <f>J68*F68*K68*L68*M68</f>
        <v>14021.766</v>
      </c>
      <c r="P68" s="176">
        <f t="shared" si="7"/>
        <v>4206.5298000000003</v>
      </c>
      <c r="Q68" s="176">
        <f t="shared" si="8"/>
        <v>7010.8829999999989</v>
      </c>
      <c r="R68" s="174"/>
      <c r="S68" s="205"/>
      <c r="T68" s="207"/>
      <c r="U68" s="208">
        <v>64</v>
      </c>
      <c r="V68" s="212" t="s">
        <v>1460</v>
      </c>
      <c r="W68" s="216" t="s">
        <v>1441</v>
      </c>
      <c r="X68" s="213">
        <v>0.5</v>
      </c>
      <c r="Y68" s="201">
        <v>0.3</v>
      </c>
      <c r="Z68" s="184">
        <v>18755.7</v>
      </c>
      <c r="AA68" s="177">
        <v>1.1499999999999999</v>
      </c>
      <c r="AB68" s="177">
        <v>1</v>
      </c>
      <c r="AC68" s="177">
        <v>1.06</v>
      </c>
      <c r="AD68" s="177">
        <v>1.04</v>
      </c>
      <c r="AE68" s="184">
        <f>X68*Z68*AA68*AB68*AC68*AD68</f>
        <v>11888.863116</v>
      </c>
      <c r="AF68" s="184">
        <f>AE68*Y68</f>
        <v>3566.6589348000002</v>
      </c>
      <c r="AG68" s="185"/>
      <c r="AH68" s="185"/>
      <c r="AI68" s="185"/>
      <c r="AJ68" s="185"/>
      <c r="AK68" s="185"/>
      <c r="AL68" s="185"/>
      <c r="AM68" s="185"/>
      <c r="AN68" s="176">
        <v>14022</v>
      </c>
      <c r="AO68" s="176">
        <v>4207</v>
      </c>
      <c r="AP68" s="176">
        <v>7011</v>
      </c>
    </row>
    <row r="69" spans="1:42" ht="78.75" hidden="1" x14ac:dyDescent="0.25">
      <c r="A69" s="204"/>
      <c r="B69" s="215"/>
      <c r="C69" s="163">
        <v>67</v>
      </c>
      <c r="D69" s="164" t="s">
        <v>1461</v>
      </c>
      <c r="E69" s="163" t="s">
        <v>1441</v>
      </c>
      <c r="F69" s="163">
        <v>1.01</v>
      </c>
      <c r="G69" s="172">
        <v>1</v>
      </c>
      <c r="H69" s="172" t="s">
        <v>1343</v>
      </c>
      <c r="I69" s="163">
        <v>1.01</v>
      </c>
      <c r="J69" s="174">
        <v>22168.799999999999</v>
      </c>
      <c r="K69" s="174">
        <v>1.1000000000000001</v>
      </c>
      <c r="L69" s="175">
        <v>1</v>
      </c>
      <c r="M69" s="174"/>
      <c r="N69" s="174"/>
      <c r="O69" s="176">
        <f t="shared" ref="O69:O132" si="9">J69*K69*L69*F69</f>
        <v>24629.536800000002</v>
      </c>
      <c r="P69" s="176">
        <f t="shared" si="7"/>
        <v>7388.8610400000007</v>
      </c>
      <c r="Q69" s="176">
        <f t="shared" si="8"/>
        <v>12314.768400000001</v>
      </c>
      <c r="R69" s="174"/>
      <c r="S69" s="20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76">
        <v>24630</v>
      </c>
      <c r="AO69" s="176">
        <v>7389</v>
      </c>
      <c r="AP69" s="176">
        <v>12315</v>
      </c>
    </row>
    <row r="70" spans="1:42" ht="31.5" hidden="1" x14ac:dyDescent="0.25">
      <c r="A70" s="204"/>
      <c r="B70" s="206"/>
      <c r="C70" s="163">
        <v>68</v>
      </c>
      <c r="D70" s="164" t="s">
        <v>1462</v>
      </c>
      <c r="E70" s="163" t="s">
        <v>1441</v>
      </c>
      <c r="F70" s="165">
        <v>2.2999999999999998</v>
      </c>
      <c r="G70" s="172">
        <v>1</v>
      </c>
      <c r="H70" s="172" t="s">
        <v>1343</v>
      </c>
      <c r="I70" s="165">
        <v>2.2999999999999998</v>
      </c>
      <c r="J70" s="174">
        <v>22168.799999999999</v>
      </c>
      <c r="K70" s="174">
        <v>1.1000000000000001</v>
      </c>
      <c r="L70" s="175">
        <v>1</v>
      </c>
      <c r="M70" s="174"/>
      <c r="N70" s="174"/>
      <c r="O70" s="176">
        <f t="shared" si="9"/>
        <v>56087.063999999998</v>
      </c>
      <c r="P70" s="176">
        <f t="shared" si="7"/>
        <v>16826.119200000001</v>
      </c>
      <c r="Q70" s="176">
        <f t="shared" si="8"/>
        <v>28043.531999999996</v>
      </c>
      <c r="R70" s="174"/>
      <c r="S70" s="205"/>
      <c r="T70" s="207"/>
      <c r="U70" s="208">
        <v>65</v>
      </c>
      <c r="V70" s="212" t="s">
        <v>1462</v>
      </c>
      <c r="W70" s="216" t="s">
        <v>1441</v>
      </c>
      <c r="X70" s="213">
        <v>2.2999999999999998</v>
      </c>
      <c r="Y70" s="201">
        <v>0.3</v>
      </c>
      <c r="Z70" s="184">
        <v>18755.7</v>
      </c>
      <c r="AA70" s="177">
        <v>1.1499999999999999</v>
      </c>
      <c r="AB70" s="177">
        <v>1</v>
      </c>
      <c r="AC70" s="177">
        <v>1</v>
      </c>
      <c r="AD70" s="177">
        <v>1</v>
      </c>
      <c r="AE70" s="184">
        <f>X70*Z70*AA70*AB70*AC70*AD70</f>
        <v>49608.826499999996</v>
      </c>
      <c r="AF70" s="184">
        <f>AE70*Y70</f>
        <v>14882.647949999999</v>
      </c>
      <c r="AG70" s="185"/>
      <c r="AH70" s="185"/>
      <c r="AI70" s="185"/>
      <c r="AJ70" s="185"/>
      <c r="AK70" s="185"/>
      <c r="AL70" s="185"/>
      <c r="AM70" s="185"/>
      <c r="AN70" s="176">
        <v>56088</v>
      </c>
      <c r="AO70" s="176">
        <v>16827</v>
      </c>
      <c r="AP70" s="176">
        <v>28044</v>
      </c>
    </row>
    <row r="71" spans="1:42" ht="126" hidden="1" x14ac:dyDescent="0.25">
      <c r="A71" s="204"/>
      <c r="B71" s="206"/>
      <c r="C71" s="163">
        <v>69</v>
      </c>
      <c r="D71" s="164" t="s">
        <v>1463</v>
      </c>
      <c r="E71" s="163" t="s">
        <v>1464</v>
      </c>
      <c r="F71" s="165">
        <v>1.42</v>
      </c>
      <c r="G71" s="172">
        <v>1</v>
      </c>
      <c r="H71" s="172" t="s">
        <v>1343</v>
      </c>
      <c r="I71" s="165">
        <v>1.42</v>
      </c>
      <c r="J71" s="174">
        <v>22168.799999999999</v>
      </c>
      <c r="K71" s="174">
        <v>1.1000000000000001</v>
      </c>
      <c r="L71" s="175">
        <v>1</v>
      </c>
      <c r="M71" s="174"/>
      <c r="N71" s="174"/>
      <c r="O71" s="176">
        <f t="shared" si="9"/>
        <v>34627.6656</v>
      </c>
      <c r="P71" s="176">
        <f t="shared" si="7"/>
        <v>10388.29968</v>
      </c>
      <c r="Q71" s="176">
        <f t="shared" si="8"/>
        <v>17313.8328</v>
      </c>
      <c r="R71" s="174"/>
      <c r="S71" s="205"/>
      <c r="T71" s="207"/>
      <c r="U71" s="208">
        <v>66</v>
      </c>
      <c r="V71" s="212" t="s">
        <v>1465</v>
      </c>
      <c r="W71" s="216" t="s">
        <v>1464</v>
      </c>
      <c r="X71" s="213">
        <v>1.42</v>
      </c>
      <c r="Y71" s="201">
        <v>0.3</v>
      </c>
      <c r="Z71" s="184">
        <v>18755.7</v>
      </c>
      <c r="AA71" s="177">
        <v>1.1499999999999999</v>
      </c>
      <c r="AB71" s="177">
        <v>1</v>
      </c>
      <c r="AC71" s="177">
        <v>1</v>
      </c>
      <c r="AD71" s="177">
        <v>1</v>
      </c>
      <c r="AE71" s="184">
        <f t="shared" ref="AE71:AE120" si="10">X71*Z71*AA71*AB71*AC71*AD71</f>
        <v>30628.058099999998</v>
      </c>
      <c r="AF71" s="184">
        <f>AE71*Y71</f>
        <v>9188.4174299999995</v>
      </c>
      <c r="AG71" s="185"/>
      <c r="AH71" s="185"/>
      <c r="AI71" s="185"/>
      <c r="AJ71" s="185"/>
      <c r="AK71" s="185"/>
      <c r="AL71" s="185"/>
      <c r="AM71" s="185"/>
      <c r="AN71" s="176">
        <v>34628</v>
      </c>
      <c r="AO71" s="176">
        <v>10389</v>
      </c>
      <c r="AP71" s="176">
        <v>17314</v>
      </c>
    </row>
    <row r="72" spans="1:42" ht="126" hidden="1" x14ac:dyDescent="0.25">
      <c r="A72" s="204"/>
      <c r="B72" s="206"/>
      <c r="C72" s="163">
        <v>70</v>
      </c>
      <c r="D72" s="164" t="s">
        <v>1466</v>
      </c>
      <c r="E72" s="163" t="s">
        <v>1464</v>
      </c>
      <c r="F72" s="165">
        <v>2.81</v>
      </c>
      <c r="G72" s="172">
        <v>1</v>
      </c>
      <c r="H72" s="173">
        <v>1</v>
      </c>
      <c r="I72" s="165">
        <v>2.81</v>
      </c>
      <c r="J72" s="174">
        <v>22168.799999999999</v>
      </c>
      <c r="K72" s="174">
        <v>1.1000000000000001</v>
      </c>
      <c r="L72" s="175">
        <v>1</v>
      </c>
      <c r="M72" s="174"/>
      <c r="N72" s="174"/>
      <c r="O72" s="176">
        <f t="shared" si="9"/>
        <v>68523.760800000004</v>
      </c>
      <c r="P72" s="176"/>
      <c r="Q72" s="176"/>
      <c r="R72" s="174"/>
      <c r="S72" s="205"/>
      <c r="T72" s="207"/>
      <c r="U72" s="208">
        <v>67</v>
      </c>
      <c r="V72" s="212" t="s">
        <v>1467</v>
      </c>
      <c r="W72" s="216" t="s">
        <v>1464</v>
      </c>
      <c r="X72" s="213">
        <v>2.81</v>
      </c>
      <c r="Y72" s="201">
        <v>0.3</v>
      </c>
      <c r="Z72" s="184">
        <v>18755.7</v>
      </c>
      <c r="AA72" s="177">
        <v>1.1499999999999999</v>
      </c>
      <c r="AB72" s="177">
        <v>1</v>
      </c>
      <c r="AC72" s="177">
        <v>1</v>
      </c>
      <c r="AD72" s="177">
        <v>1</v>
      </c>
      <c r="AE72" s="184">
        <f t="shared" si="10"/>
        <v>60609.044549999999</v>
      </c>
      <c r="AF72" s="184">
        <f t="shared" ref="AF72:AF120" si="11">AE72*Y72</f>
        <v>18182.713365</v>
      </c>
      <c r="AG72" s="185"/>
      <c r="AH72" s="185"/>
      <c r="AI72" s="185"/>
      <c r="AJ72" s="185"/>
      <c r="AK72" s="185"/>
      <c r="AL72" s="185"/>
      <c r="AM72" s="185"/>
      <c r="AN72" s="176">
        <v>68524</v>
      </c>
      <c r="AO72" s="176">
        <v>0</v>
      </c>
      <c r="AP72" s="176">
        <v>0</v>
      </c>
    </row>
    <row r="73" spans="1:42" ht="157.5" hidden="1" x14ac:dyDescent="0.25">
      <c r="A73" s="204"/>
      <c r="B73" s="206"/>
      <c r="C73" s="163">
        <v>71</v>
      </c>
      <c r="D73" s="217" t="s">
        <v>1468</v>
      </c>
      <c r="E73" s="163" t="s">
        <v>1464</v>
      </c>
      <c r="F73" s="165">
        <v>3.48</v>
      </c>
      <c r="G73" s="172">
        <v>1</v>
      </c>
      <c r="H73" s="173">
        <v>1</v>
      </c>
      <c r="I73" s="165">
        <v>3.48</v>
      </c>
      <c r="J73" s="174">
        <v>22168.799999999999</v>
      </c>
      <c r="K73" s="174">
        <v>1.1000000000000001</v>
      </c>
      <c r="L73" s="175">
        <v>1</v>
      </c>
      <c r="M73" s="174"/>
      <c r="N73" s="174"/>
      <c r="O73" s="176">
        <f t="shared" si="9"/>
        <v>84862.166400000002</v>
      </c>
      <c r="P73" s="176"/>
      <c r="Q73" s="176"/>
      <c r="R73" s="174"/>
      <c r="S73" s="205"/>
      <c r="T73" s="207"/>
      <c r="U73" s="208">
        <v>68</v>
      </c>
      <c r="V73" s="218" t="s">
        <v>1469</v>
      </c>
      <c r="W73" s="216" t="s">
        <v>1464</v>
      </c>
      <c r="X73" s="213">
        <v>3.48</v>
      </c>
      <c r="Y73" s="201">
        <v>0.3</v>
      </c>
      <c r="Z73" s="184">
        <v>18755.7</v>
      </c>
      <c r="AA73" s="177">
        <v>1.1499999999999999</v>
      </c>
      <c r="AB73" s="177">
        <v>1</v>
      </c>
      <c r="AC73" s="177">
        <v>1</v>
      </c>
      <c r="AD73" s="177">
        <v>1</v>
      </c>
      <c r="AE73" s="184">
        <f t="shared" si="10"/>
        <v>75060.311399999991</v>
      </c>
      <c r="AF73" s="184">
        <f t="shared" si="11"/>
        <v>22518.093419999997</v>
      </c>
      <c r="AG73" s="185"/>
      <c r="AH73" s="185"/>
      <c r="AI73" s="185"/>
      <c r="AJ73" s="185"/>
      <c r="AK73" s="185"/>
      <c r="AL73" s="185"/>
      <c r="AM73" s="185"/>
      <c r="AN73" s="176">
        <v>84863</v>
      </c>
      <c r="AO73" s="176">
        <v>0</v>
      </c>
      <c r="AP73" s="176">
        <v>0</v>
      </c>
    </row>
    <row r="74" spans="1:42" ht="78.75" hidden="1" x14ac:dyDescent="0.25">
      <c r="A74" s="204"/>
      <c r="B74" s="206"/>
      <c r="C74" s="163">
        <v>72</v>
      </c>
      <c r="D74" s="164" t="s">
        <v>1470</v>
      </c>
      <c r="E74" s="163" t="s">
        <v>1464</v>
      </c>
      <c r="F74" s="165">
        <v>1.1200000000000001</v>
      </c>
      <c r="G74" s="172">
        <v>1</v>
      </c>
      <c r="H74" s="172" t="s">
        <v>1343</v>
      </c>
      <c r="I74" s="165">
        <v>1.1200000000000001</v>
      </c>
      <c r="J74" s="174">
        <v>22168.799999999999</v>
      </c>
      <c r="K74" s="174">
        <v>1.1000000000000001</v>
      </c>
      <c r="L74" s="175">
        <v>1</v>
      </c>
      <c r="M74" s="174"/>
      <c r="N74" s="174"/>
      <c r="O74" s="176">
        <f t="shared" si="9"/>
        <v>27311.961600000002</v>
      </c>
      <c r="P74" s="176">
        <f>O74*30/100</f>
        <v>8193.5884800000003</v>
      </c>
      <c r="Q74" s="176">
        <f>O74*50/100</f>
        <v>13655.980800000001</v>
      </c>
      <c r="R74" s="174"/>
      <c r="S74" s="205"/>
      <c r="T74" s="207"/>
      <c r="U74" s="208">
        <v>69</v>
      </c>
      <c r="V74" s="219" t="s">
        <v>1471</v>
      </c>
      <c r="W74" s="216" t="s">
        <v>1464</v>
      </c>
      <c r="X74" s="213">
        <v>1.1200000000000001</v>
      </c>
      <c r="Y74" s="201">
        <v>0.3</v>
      </c>
      <c r="Z74" s="184">
        <v>18755.7</v>
      </c>
      <c r="AA74" s="177">
        <v>1.1499999999999999</v>
      </c>
      <c r="AB74" s="177">
        <v>1</v>
      </c>
      <c r="AC74" s="177">
        <v>1</v>
      </c>
      <c r="AD74" s="177">
        <v>1</v>
      </c>
      <c r="AE74" s="184">
        <f t="shared" si="10"/>
        <v>24157.3416</v>
      </c>
      <c r="AF74" s="184">
        <f t="shared" si="11"/>
        <v>7247.2024799999999</v>
      </c>
      <c r="AG74" s="185"/>
      <c r="AH74" s="185"/>
      <c r="AI74" s="185"/>
      <c r="AJ74" s="185"/>
      <c r="AK74" s="185"/>
      <c r="AL74" s="185"/>
      <c r="AM74" s="185"/>
      <c r="AN74" s="176">
        <v>27312</v>
      </c>
      <c r="AO74" s="176">
        <v>8194</v>
      </c>
      <c r="AP74" s="176">
        <v>13656</v>
      </c>
    </row>
    <row r="75" spans="1:42" ht="78.75" hidden="1" x14ac:dyDescent="0.25">
      <c r="A75" s="204"/>
      <c r="B75" s="206"/>
      <c r="C75" s="163">
        <v>73</v>
      </c>
      <c r="D75" s="164" t="s">
        <v>1472</v>
      </c>
      <c r="E75" s="163" t="s">
        <v>1464</v>
      </c>
      <c r="F75" s="165">
        <v>2.0099999999999998</v>
      </c>
      <c r="G75" s="172">
        <v>1</v>
      </c>
      <c r="H75" s="173">
        <v>1</v>
      </c>
      <c r="I75" s="165">
        <v>2.0099999999999998</v>
      </c>
      <c r="J75" s="174">
        <v>22168.799999999999</v>
      </c>
      <c r="K75" s="174">
        <v>1.1000000000000001</v>
      </c>
      <c r="L75" s="175">
        <v>1</v>
      </c>
      <c r="M75" s="174"/>
      <c r="N75" s="174"/>
      <c r="O75" s="176">
        <f t="shared" si="9"/>
        <v>49015.216799999995</v>
      </c>
      <c r="P75" s="176"/>
      <c r="Q75" s="176"/>
      <c r="R75" s="174"/>
      <c r="S75" s="205"/>
      <c r="T75" s="207"/>
      <c r="U75" s="208">
        <v>70</v>
      </c>
      <c r="V75" s="219" t="s">
        <v>1473</v>
      </c>
      <c r="W75" s="216" t="s">
        <v>1464</v>
      </c>
      <c r="X75" s="213">
        <v>2.0099999999999998</v>
      </c>
      <c r="Y75" s="201">
        <v>0.3</v>
      </c>
      <c r="Z75" s="184">
        <v>18755.7</v>
      </c>
      <c r="AA75" s="177">
        <v>1.1499999999999999</v>
      </c>
      <c r="AB75" s="177">
        <v>1</v>
      </c>
      <c r="AC75" s="177">
        <v>1</v>
      </c>
      <c r="AD75" s="177">
        <v>1</v>
      </c>
      <c r="AE75" s="184">
        <f t="shared" si="10"/>
        <v>43353.800549999993</v>
      </c>
      <c r="AF75" s="184">
        <f t="shared" si="11"/>
        <v>13006.140164999997</v>
      </c>
      <c r="AG75" s="185"/>
      <c r="AH75" s="185"/>
      <c r="AI75" s="185"/>
      <c r="AJ75" s="185"/>
      <c r="AK75" s="185"/>
      <c r="AL75" s="185"/>
      <c r="AM75" s="185"/>
      <c r="AN75" s="176">
        <v>49016</v>
      </c>
      <c r="AO75" s="176">
        <v>0</v>
      </c>
      <c r="AP75" s="176">
        <v>0</v>
      </c>
    </row>
    <row r="76" spans="1:42" ht="94.5" hidden="1" x14ac:dyDescent="0.25">
      <c r="A76" s="204"/>
      <c r="B76" s="206"/>
      <c r="C76" s="163">
        <v>74</v>
      </c>
      <c r="D76" s="164" t="s">
        <v>1474</v>
      </c>
      <c r="E76" s="163" t="s">
        <v>1464</v>
      </c>
      <c r="F76" s="165">
        <v>1.42</v>
      </c>
      <c r="G76" s="172">
        <v>1</v>
      </c>
      <c r="H76" s="172" t="s">
        <v>1343</v>
      </c>
      <c r="I76" s="165">
        <v>1.42</v>
      </c>
      <c r="J76" s="174">
        <v>22168.799999999999</v>
      </c>
      <c r="K76" s="174">
        <v>1.1000000000000001</v>
      </c>
      <c r="L76" s="175">
        <v>1</v>
      </c>
      <c r="M76" s="174"/>
      <c r="N76" s="174"/>
      <c r="O76" s="176">
        <f t="shared" si="9"/>
        <v>34627.6656</v>
      </c>
      <c r="P76" s="176">
        <f>O76*30/100</f>
        <v>10388.29968</v>
      </c>
      <c r="Q76" s="176">
        <f>O76*50/100</f>
        <v>17313.8328</v>
      </c>
      <c r="R76" s="174"/>
      <c r="S76" s="205"/>
      <c r="T76" s="207"/>
      <c r="U76" s="208">
        <v>71</v>
      </c>
      <c r="V76" s="212" t="s">
        <v>1475</v>
      </c>
      <c r="W76" s="216" t="s">
        <v>1464</v>
      </c>
      <c r="X76" s="213">
        <v>1.42</v>
      </c>
      <c r="Y76" s="201">
        <v>0.3</v>
      </c>
      <c r="Z76" s="184">
        <v>18755.7</v>
      </c>
      <c r="AA76" s="177">
        <v>1.1499999999999999</v>
      </c>
      <c r="AB76" s="177">
        <v>1</v>
      </c>
      <c r="AC76" s="177">
        <v>1</v>
      </c>
      <c r="AD76" s="177">
        <v>1</v>
      </c>
      <c r="AE76" s="184">
        <f t="shared" si="10"/>
        <v>30628.058099999998</v>
      </c>
      <c r="AF76" s="184">
        <f t="shared" si="11"/>
        <v>9188.4174299999995</v>
      </c>
      <c r="AG76" s="185"/>
      <c r="AH76" s="185"/>
      <c r="AI76" s="185"/>
      <c r="AJ76" s="185"/>
      <c r="AK76" s="185"/>
      <c r="AL76" s="185"/>
      <c r="AM76" s="185"/>
      <c r="AN76" s="176">
        <v>34628</v>
      </c>
      <c r="AO76" s="176">
        <v>10389</v>
      </c>
      <c r="AP76" s="176">
        <v>17314</v>
      </c>
    </row>
    <row r="77" spans="1:42" ht="94.5" hidden="1" x14ac:dyDescent="0.25">
      <c r="A77" s="204"/>
      <c r="B77" s="206"/>
      <c r="C77" s="163">
        <v>75</v>
      </c>
      <c r="D77" s="164" t="s">
        <v>1476</v>
      </c>
      <c r="E77" s="163" t="s">
        <v>1464</v>
      </c>
      <c r="F77" s="165">
        <v>2.38</v>
      </c>
      <c r="G77" s="172">
        <v>1</v>
      </c>
      <c r="H77" s="173">
        <v>1</v>
      </c>
      <c r="I77" s="165">
        <v>2.38</v>
      </c>
      <c r="J77" s="174">
        <v>22168.799999999999</v>
      </c>
      <c r="K77" s="174">
        <v>1.1000000000000001</v>
      </c>
      <c r="L77" s="175">
        <v>1</v>
      </c>
      <c r="M77" s="174"/>
      <c r="N77" s="174"/>
      <c r="O77" s="176">
        <f t="shared" si="9"/>
        <v>58037.918399999995</v>
      </c>
      <c r="P77" s="176"/>
      <c r="Q77" s="176"/>
      <c r="R77" s="174"/>
      <c r="S77" s="205"/>
      <c r="T77" s="207"/>
      <c r="U77" s="208">
        <v>72</v>
      </c>
      <c r="V77" s="212" t="s">
        <v>1477</v>
      </c>
      <c r="W77" s="216" t="s">
        <v>1464</v>
      </c>
      <c r="X77" s="213">
        <v>2.38</v>
      </c>
      <c r="Y77" s="201">
        <v>0.3</v>
      </c>
      <c r="Z77" s="184">
        <v>18755.7</v>
      </c>
      <c r="AA77" s="177">
        <v>1.1499999999999999</v>
      </c>
      <c r="AB77" s="177">
        <v>1</v>
      </c>
      <c r="AC77" s="177">
        <v>1</v>
      </c>
      <c r="AD77" s="177">
        <v>1</v>
      </c>
      <c r="AE77" s="184">
        <f t="shared" si="10"/>
        <v>51334.350899999998</v>
      </c>
      <c r="AF77" s="184">
        <f t="shared" si="11"/>
        <v>15400.305269999999</v>
      </c>
      <c r="AG77" s="185"/>
      <c r="AH77" s="185"/>
      <c r="AI77" s="185"/>
      <c r="AJ77" s="185"/>
      <c r="AK77" s="185"/>
      <c r="AL77" s="185"/>
      <c r="AM77" s="185"/>
      <c r="AN77" s="176">
        <v>58038</v>
      </c>
      <c r="AO77" s="176">
        <v>0</v>
      </c>
      <c r="AP77" s="176">
        <v>0</v>
      </c>
    </row>
    <row r="78" spans="1:42" ht="94.5" hidden="1" x14ac:dyDescent="0.25">
      <c r="A78" s="204"/>
      <c r="B78" s="206"/>
      <c r="C78" s="163">
        <v>76</v>
      </c>
      <c r="D78" s="164" t="s">
        <v>1478</v>
      </c>
      <c r="E78" s="163" t="s">
        <v>1479</v>
      </c>
      <c r="F78" s="165">
        <v>0.84</v>
      </c>
      <c r="G78" s="172">
        <v>1</v>
      </c>
      <c r="H78" s="173" t="s">
        <v>1354</v>
      </c>
      <c r="I78" s="165">
        <v>0.84</v>
      </c>
      <c r="J78" s="174">
        <v>22168.799999999999</v>
      </c>
      <c r="K78" s="174">
        <v>1.1000000000000001</v>
      </c>
      <c r="L78" s="175">
        <v>1</v>
      </c>
      <c r="M78" s="174"/>
      <c r="N78" s="174"/>
      <c r="O78" s="176">
        <f t="shared" si="9"/>
        <v>20483.9712</v>
      </c>
      <c r="P78" s="176"/>
      <c r="Q78" s="176"/>
      <c r="R78" s="174"/>
      <c r="S78" s="205"/>
      <c r="T78" s="207"/>
      <c r="U78" s="208">
        <v>73</v>
      </c>
      <c r="V78" s="212" t="s">
        <v>1478</v>
      </c>
      <c r="W78" s="216" t="s">
        <v>1479</v>
      </c>
      <c r="X78" s="213">
        <v>0.84</v>
      </c>
      <c r="Y78" s="201">
        <v>1</v>
      </c>
      <c r="Z78" s="184">
        <v>18755.7</v>
      </c>
      <c r="AA78" s="177">
        <v>1.1499999999999999</v>
      </c>
      <c r="AB78" s="177">
        <v>1</v>
      </c>
      <c r="AC78" s="177">
        <v>1</v>
      </c>
      <c r="AD78" s="177">
        <v>1</v>
      </c>
      <c r="AE78" s="184">
        <f t="shared" si="10"/>
        <v>18118.0062</v>
      </c>
      <c r="AF78" s="184">
        <f t="shared" si="11"/>
        <v>18118.0062</v>
      </c>
      <c r="AG78" s="185"/>
      <c r="AH78" s="185"/>
      <c r="AI78" s="185"/>
      <c r="AJ78" s="185"/>
      <c r="AK78" s="185"/>
      <c r="AL78" s="185"/>
      <c r="AM78" s="185"/>
      <c r="AN78" s="176">
        <v>20484</v>
      </c>
      <c r="AO78" s="176">
        <v>0</v>
      </c>
      <c r="AP78" s="176">
        <v>0</v>
      </c>
    </row>
    <row r="79" spans="1:42" ht="94.5" hidden="1" x14ac:dyDescent="0.25">
      <c r="A79" s="204"/>
      <c r="B79" s="206"/>
      <c r="C79" s="163">
        <v>77</v>
      </c>
      <c r="D79" s="164" t="s">
        <v>1480</v>
      </c>
      <c r="E79" s="163" t="s">
        <v>1479</v>
      </c>
      <c r="F79" s="165">
        <v>1.74</v>
      </c>
      <c r="G79" s="172">
        <v>1</v>
      </c>
      <c r="H79" s="173" t="s">
        <v>1354</v>
      </c>
      <c r="I79" s="165">
        <v>1.74</v>
      </c>
      <c r="J79" s="174">
        <v>22168.799999999999</v>
      </c>
      <c r="K79" s="174">
        <v>1.1000000000000001</v>
      </c>
      <c r="L79" s="175">
        <v>1</v>
      </c>
      <c r="M79" s="174"/>
      <c r="N79" s="174"/>
      <c r="O79" s="176">
        <f t="shared" si="9"/>
        <v>42431.083200000001</v>
      </c>
      <c r="P79" s="176"/>
      <c r="Q79" s="176"/>
      <c r="R79" s="174"/>
      <c r="S79" s="205"/>
      <c r="T79" s="207"/>
      <c r="U79" s="208">
        <v>74</v>
      </c>
      <c r="V79" s="212" t="s">
        <v>1480</v>
      </c>
      <c r="W79" s="216" t="s">
        <v>1479</v>
      </c>
      <c r="X79" s="213">
        <v>1.74</v>
      </c>
      <c r="Y79" s="201">
        <v>1</v>
      </c>
      <c r="Z79" s="184">
        <v>18755.7</v>
      </c>
      <c r="AA79" s="177">
        <v>1.1499999999999999</v>
      </c>
      <c r="AB79" s="177">
        <v>1</v>
      </c>
      <c r="AC79" s="177">
        <v>1</v>
      </c>
      <c r="AD79" s="177">
        <v>1</v>
      </c>
      <c r="AE79" s="184">
        <f t="shared" si="10"/>
        <v>37530.155699999996</v>
      </c>
      <c r="AF79" s="184">
        <f t="shared" si="11"/>
        <v>37530.155699999996</v>
      </c>
      <c r="AG79" s="185"/>
      <c r="AH79" s="185"/>
      <c r="AI79" s="185"/>
      <c r="AJ79" s="185"/>
      <c r="AK79" s="185"/>
      <c r="AL79" s="185"/>
      <c r="AM79" s="185"/>
      <c r="AN79" s="176">
        <v>42432</v>
      </c>
      <c r="AO79" s="176">
        <v>0</v>
      </c>
      <c r="AP79" s="176">
        <v>0</v>
      </c>
    </row>
    <row r="80" spans="1:42" ht="94.5" hidden="1" x14ac:dyDescent="0.25">
      <c r="A80" s="204"/>
      <c r="B80" s="206"/>
      <c r="C80" s="163">
        <v>78</v>
      </c>
      <c r="D80" s="164" t="s">
        <v>1481</v>
      </c>
      <c r="E80" s="163" t="s">
        <v>1479</v>
      </c>
      <c r="F80" s="165">
        <v>2.4900000000000002</v>
      </c>
      <c r="G80" s="172">
        <v>1</v>
      </c>
      <c r="H80" s="173" t="s">
        <v>1354</v>
      </c>
      <c r="I80" s="165">
        <v>2.4900000000000002</v>
      </c>
      <c r="J80" s="174">
        <v>22168.799999999999</v>
      </c>
      <c r="K80" s="174">
        <v>1.1000000000000001</v>
      </c>
      <c r="L80" s="175">
        <v>1</v>
      </c>
      <c r="M80" s="174"/>
      <c r="N80" s="174"/>
      <c r="O80" s="176">
        <f t="shared" si="9"/>
        <v>60720.343200000003</v>
      </c>
      <c r="P80" s="176"/>
      <c r="Q80" s="176"/>
      <c r="R80" s="174"/>
      <c r="S80" s="205"/>
      <c r="T80" s="207"/>
      <c r="U80" s="208">
        <v>75</v>
      </c>
      <c r="V80" s="212" t="s">
        <v>1481</v>
      </c>
      <c r="W80" s="216" t="s">
        <v>1479</v>
      </c>
      <c r="X80" s="213">
        <v>2.4900000000000002</v>
      </c>
      <c r="Y80" s="201">
        <v>1</v>
      </c>
      <c r="Z80" s="184">
        <v>18755.7</v>
      </c>
      <c r="AA80" s="177">
        <v>1.1499999999999999</v>
      </c>
      <c r="AB80" s="177">
        <v>1</v>
      </c>
      <c r="AC80" s="177">
        <v>1</v>
      </c>
      <c r="AD80" s="177">
        <v>1</v>
      </c>
      <c r="AE80" s="184">
        <f t="shared" si="10"/>
        <v>53706.946950000005</v>
      </c>
      <c r="AF80" s="184">
        <f t="shared" si="11"/>
        <v>53706.946950000005</v>
      </c>
      <c r="AG80" s="185"/>
      <c r="AH80" s="185"/>
      <c r="AI80" s="185"/>
      <c r="AJ80" s="185"/>
      <c r="AK80" s="185"/>
      <c r="AL80" s="185"/>
      <c r="AM80" s="185"/>
      <c r="AN80" s="176">
        <v>60721</v>
      </c>
      <c r="AO80" s="176">
        <v>0</v>
      </c>
      <c r="AP80" s="176">
        <v>0</v>
      </c>
    </row>
    <row r="81" spans="1:42" ht="78.75" hidden="1" x14ac:dyDescent="0.25">
      <c r="A81" s="204"/>
      <c r="B81" s="206"/>
      <c r="C81" s="163">
        <v>79</v>
      </c>
      <c r="D81" s="164" t="s">
        <v>1482</v>
      </c>
      <c r="E81" s="163" t="s">
        <v>1483</v>
      </c>
      <c r="F81" s="165">
        <v>0.98</v>
      </c>
      <c r="G81" s="172">
        <v>1</v>
      </c>
      <c r="H81" s="172" t="s">
        <v>1343</v>
      </c>
      <c r="I81" s="165">
        <v>0.98</v>
      </c>
      <c r="J81" s="174">
        <v>22168.799999999999</v>
      </c>
      <c r="K81" s="174">
        <v>1.1000000000000001</v>
      </c>
      <c r="L81" s="175">
        <v>1</v>
      </c>
      <c r="M81" s="174"/>
      <c r="N81" s="174"/>
      <c r="O81" s="176">
        <f t="shared" si="9"/>
        <v>23897.966400000001</v>
      </c>
      <c r="P81" s="176">
        <f t="shared" ref="P81:P93" si="12">O81*30/100</f>
        <v>7169.3899200000005</v>
      </c>
      <c r="Q81" s="176">
        <f t="shared" ref="Q81:Q87" si="13">O81*50/100</f>
        <v>11948.983200000001</v>
      </c>
      <c r="R81" s="174"/>
      <c r="S81" s="205"/>
      <c r="T81" s="207"/>
      <c r="U81" s="208">
        <v>76</v>
      </c>
      <c r="V81" s="212" t="s">
        <v>1482</v>
      </c>
      <c r="W81" s="216" t="s">
        <v>1483</v>
      </c>
      <c r="X81" s="213">
        <v>0.98</v>
      </c>
      <c r="Y81" s="201">
        <v>0.3</v>
      </c>
      <c r="Z81" s="184">
        <v>18755.7</v>
      </c>
      <c r="AA81" s="177">
        <v>1.1499999999999999</v>
      </c>
      <c r="AB81" s="177">
        <v>1</v>
      </c>
      <c r="AC81" s="177">
        <v>1</v>
      </c>
      <c r="AD81" s="177">
        <v>1</v>
      </c>
      <c r="AE81" s="184">
        <f t="shared" si="10"/>
        <v>21137.673899999998</v>
      </c>
      <c r="AF81" s="184">
        <f t="shared" si="11"/>
        <v>6341.302169999999</v>
      </c>
      <c r="AG81" s="185"/>
      <c r="AH81" s="185"/>
      <c r="AI81" s="185"/>
      <c r="AJ81" s="185"/>
      <c r="AK81" s="185"/>
      <c r="AL81" s="185"/>
      <c r="AM81" s="185"/>
      <c r="AN81" s="176">
        <v>23898</v>
      </c>
      <c r="AO81" s="176">
        <v>7170</v>
      </c>
      <c r="AP81" s="176">
        <v>11949</v>
      </c>
    </row>
    <row r="82" spans="1:42" ht="63" hidden="1" x14ac:dyDescent="0.25">
      <c r="A82" s="204"/>
      <c r="B82" s="206"/>
      <c r="C82" s="163">
        <v>80</v>
      </c>
      <c r="D82" s="164" t="s">
        <v>1484</v>
      </c>
      <c r="E82" s="163" t="s">
        <v>1483</v>
      </c>
      <c r="F82" s="165">
        <v>1.55</v>
      </c>
      <c r="G82" s="172">
        <v>1</v>
      </c>
      <c r="H82" s="172" t="s">
        <v>1343</v>
      </c>
      <c r="I82" s="165">
        <v>1.55</v>
      </c>
      <c r="J82" s="174">
        <v>22168.799999999999</v>
      </c>
      <c r="K82" s="174">
        <v>1.1000000000000001</v>
      </c>
      <c r="L82" s="175">
        <v>1</v>
      </c>
      <c r="M82" s="174">
        <v>1.1499999999999999</v>
      </c>
      <c r="N82" s="174"/>
      <c r="O82" s="176">
        <f>J82*F82*K82*L82*M82</f>
        <v>43467.474600000001</v>
      </c>
      <c r="P82" s="176">
        <f t="shared" si="12"/>
        <v>13040.242380000002</v>
      </c>
      <c r="Q82" s="176">
        <f t="shared" si="13"/>
        <v>21733.737300000001</v>
      </c>
      <c r="R82" s="174"/>
      <c r="S82" s="205"/>
      <c r="T82" s="207"/>
      <c r="U82" s="208">
        <v>77</v>
      </c>
      <c r="V82" s="212" t="s">
        <v>1484</v>
      </c>
      <c r="W82" s="216" t="s">
        <v>1483</v>
      </c>
      <c r="X82" s="213">
        <v>1.55</v>
      </c>
      <c r="Y82" s="201">
        <v>0.3</v>
      </c>
      <c r="Z82" s="184">
        <v>18755.7</v>
      </c>
      <c r="AA82" s="177">
        <v>1.1499999999999999</v>
      </c>
      <c r="AB82" s="177">
        <v>1</v>
      </c>
      <c r="AC82" s="177">
        <v>1.06</v>
      </c>
      <c r="AD82" s="177">
        <v>1.04</v>
      </c>
      <c r="AE82" s="184">
        <f t="shared" si="10"/>
        <v>36855.475659600001</v>
      </c>
      <c r="AF82" s="184">
        <f t="shared" si="11"/>
        <v>11056.642697879999</v>
      </c>
      <c r="AG82" s="185"/>
      <c r="AH82" s="185"/>
      <c r="AI82" s="185"/>
      <c r="AJ82" s="185"/>
      <c r="AK82" s="185"/>
      <c r="AL82" s="185"/>
      <c r="AM82" s="185"/>
      <c r="AN82" s="176">
        <v>43468</v>
      </c>
      <c r="AO82" s="176">
        <v>13041</v>
      </c>
      <c r="AP82" s="176">
        <v>21734</v>
      </c>
    </row>
    <row r="83" spans="1:42" ht="63" hidden="1" x14ac:dyDescent="0.25">
      <c r="A83" s="204"/>
      <c r="B83" s="206"/>
      <c r="C83" s="163">
        <v>81</v>
      </c>
      <c r="D83" s="164" t="s">
        <v>1485</v>
      </c>
      <c r="E83" s="163" t="s">
        <v>1483</v>
      </c>
      <c r="F83" s="165">
        <v>0.84</v>
      </c>
      <c r="G83" s="172">
        <v>1</v>
      </c>
      <c r="H83" s="172" t="s">
        <v>1343</v>
      </c>
      <c r="I83" s="165">
        <v>0.84</v>
      </c>
      <c r="J83" s="174">
        <v>22168.799999999999</v>
      </c>
      <c r="K83" s="174">
        <v>1.1000000000000001</v>
      </c>
      <c r="L83" s="175">
        <v>1</v>
      </c>
      <c r="M83" s="174"/>
      <c r="N83" s="174"/>
      <c r="O83" s="176">
        <f t="shared" si="9"/>
        <v>20483.9712</v>
      </c>
      <c r="P83" s="176">
        <f t="shared" si="12"/>
        <v>6145.1913599999998</v>
      </c>
      <c r="Q83" s="176">
        <f t="shared" si="13"/>
        <v>10241.9856</v>
      </c>
      <c r="R83" s="174"/>
      <c r="S83" s="205"/>
      <c r="T83" s="207"/>
      <c r="U83" s="208">
        <v>78</v>
      </c>
      <c r="V83" s="212" t="s">
        <v>1485</v>
      </c>
      <c r="W83" s="216" t="s">
        <v>1483</v>
      </c>
      <c r="X83" s="213">
        <v>0.84</v>
      </c>
      <c r="Y83" s="201">
        <v>0.3</v>
      </c>
      <c r="Z83" s="184">
        <v>18755.7</v>
      </c>
      <c r="AA83" s="177">
        <v>1.1499999999999999</v>
      </c>
      <c r="AB83" s="177">
        <v>1</v>
      </c>
      <c r="AC83" s="177">
        <v>1</v>
      </c>
      <c r="AD83" s="177">
        <v>1</v>
      </c>
      <c r="AE83" s="184">
        <f t="shared" si="10"/>
        <v>18118.0062</v>
      </c>
      <c r="AF83" s="184">
        <f t="shared" si="11"/>
        <v>5435.4018599999999</v>
      </c>
      <c r="AG83" s="185"/>
      <c r="AH83" s="185"/>
      <c r="AI83" s="185"/>
      <c r="AJ83" s="185"/>
      <c r="AK83" s="185"/>
      <c r="AL83" s="185"/>
      <c r="AM83" s="185"/>
      <c r="AN83" s="176">
        <v>20484</v>
      </c>
      <c r="AO83" s="176">
        <v>6146</v>
      </c>
      <c r="AP83" s="176">
        <v>10242</v>
      </c>
    </row>
    <row r="84" spans="1:42" ht="78.75" hidden="1" x14ac:dyDescent="0.25">
      <c r="A84" s="204"/>
      <c r="B84" s="206"/>
      <c r="C84" s="163">
        <v>82</v>
      </c>
      <c r="D84" s="164" t="s">
        <v>1486</v>
      </c>
      <c r="E84" s="163" t="s">
        <v>1483</v>
      </c>
      <c r="F84" s="165">
        <v>1.33</v>
      </c>
      <c r="G84" s="172">
        <v>1</v>
      </c>
      <c r="H84" s="172" t="s">
        <v>1343</v>
      </c>
      <c r="I84" s="165">
        <v>1.33</v>
      </c>
      <c r="J84" s="174">
        <v>22168.799999999999</v>
      </c>
      <c r="K84" s="174">
        <v>1.1000000000000001</v>
      </c>
      <c r="L84" s="175">
        <v>1</v>
      </c>
      <c r="M84" s="174"/>
      <c r="N84" s="174"/>
      <c r="O84" s="176">
        <f t="shared" si="9"/>
        <v>32432.954400000002</v>
      </c>
      <c r="P84" s="176">
        <f t="shared" si="12"/>
        <v>9729.8863200000014</v>
      </c>
      <c r="Q84" s="176">
        <f t="shared" si="13"/>
        <v>16216.477200000001</v>
      </c>
      <c r="R84" s="174"/>
      <c r="S84" s="205">
        <v>18</v>
      </c>
      <c r="T84" s="207"/>
      <c r="U84" s="208">
        <v>79</v>
      </c>
      <c r="V84" s="212" t="s">
        <v>1486</v>
      </c>
      <c r="W84" s="216" t="s">
        <v>1483</v>
      </c>
      <c r="X84" s="213">
        <v>1.33</v>
      </c>
      <c r="Y84" s="201">
        <v>0.3</v>
      </c>
      <c r="Z84" s="184">
        <v>18755.7</v>
      </c>
      <c r="AA84" s="177">
        <v>1.1499999999999999</v>
      </c>
      <c r="AB84" s="177">
        <v>1</v>
      </c>
      <c r="AC84" s="177">
        <v>1</v>
      </c>
      <c r="AD84" s="177">
        <v>1</v>
      </c>
      <c r="AE84" s="184">
        <f t="shared" si="10"/>
        <v>28686.843150000001</v>
      </c>
      <c r="AF84" s="184">
        <f t="shared" si="11"/>
        <v>8606.0529449999995</v>
      </c>
      <c r="AG84" s="185"/>
      <c r="AH84" s="185"/>
      <c r="AI84" s="185"/>
      <c r="AJ84" s="185"/>
      <c r="AK84" s="185"/>
      <c r="AL84" s="185"/>
      <c r="AM84" s="185"/>
      <c r="AN84" s="176">
        <v>32433</v>
      </c>
      <c r="AO84" s="176">
        <v>9730</v>
      </c>
      <c r="AP84" s="176">
        <v>16217</v>
      </c>
    </row>
    <row r="85" spans="1:42" ht="47.25" hidden="1" x14ac:dyDescent="0.25">
      <c r="A85" s="204"/>
      <c r="B85" s="206"/>
      <c r="C85" s="163">
        <v>83</v>
      </c>
      <c r="D85" s="164" t="s">
        <v>1487</v>
      </c>
      <c r="E85" s="163" t="s">
        <v>1483</v>
      </c>
      <c r="F85" s="165">
        <v>0.96</v>
      </c>
      <c r="G85" s="172">
        <v>1</v>
      </c>
      <c r="H85" s="172" t="s">
        <v>1343</v>
      </c>
      <c r="I85" s="165">
        <v>0.96</v>
      </c>
      <c r="J85" s="174">
        <v>22168.799999999999</v>
      </c>
      <c r="K85" s="174">
        <v>1.1000000000000001</v>
      </c>
      <c r="L85" s="175">
        <v>1</v>
      </c>
      <c r="M85" s="174"/>
      <c r="N85" s="174"/>
      <c r="O85" s="176">
        <f t="shared" si="9"/>
        <v>23410.252799999998</v>
      </c>
      <c r="P85" s="176">
        <f t="shared" si="12"/>
        <v>7023.0758399999995</v>
      </c>
      <c r="Q85" s="176">
        <f t="shared" si="13"/>
        <v>11705.126399999999</v>
      </c>
      <c r="R85" s="174"/>
      <c r="S85" s="205"/>
      <c r="T85" s="207"/>
      <c r="U85" s="208">
        <v>80</v>
      </c>
      <c r="V85" s="212" t="s">
        <v>1488</v>
      </c>
      <c r="W85" s="216" t="s">
        <v>1483</v>
      </c>
      <c r="X85" s="213">
        <v>0.96</v>
      </c>
      <c r="Y85" s="201">
        <v>0.3</v>
      </c>
      <c r="Z85" s="184">
        <v>18755.7</v>
      </c>
      <c r="AA85" s="177">
        <v>1.1499999999999999</v>
      </c>
      <c r="AB85" s="177">
        <v>1</v>
      </c>
      <c r="AC85" s="177">
        <v>1</v>
      </c>
      <c r="AD85" s="177">
        <v>1</v>
      </c>
      <c r="AE85" s="184">
        <f t="shared" si="10"/>
        <v>20706.292799999999</v>
      </c>
      <c r="AF85" s="184">
        <f t="shared" si="11"/>
        <v>6211.8878399999994</v>
      </c>
      <c r="AG85" s="185"/>
      <c r="AH85" s="185"/>
      <c r="AI85" s="185"/>
      <c r="AJ85" s="185"/>
      <c r="AK85" s="185"/>
      <c r="AL85" s="185"/>
      <c r="AM85" s="185"/>
      <c r="AN85" s="176">
        <v>23411</v>
      </c>
      <c r="AO85" s="176">
        <v>7024</v>
      </c>
      <c r="AP85" s="176">
        <v>11706</v>
      </c>
    </row>
    <row r="86" spans="1:42" ht="47.25" hidden="1" x14ac:dyDescent="0.25">
      <c r="A86" s="204"/>
      <c r="B86" s="206"/>
      <c r="C86" s="163">
        <v>84</v>
      </c>
      <c r="D86" s="164" t="s">
        <v>1489</v>
      </c>
      <c r="E86" s="163" t="s">
        <v>1483</v>
      </c>
      <c r="F86" s="165">
        <v>2.0099999999999998</v>
      </c>
      <c r="G86" s="172">
        <v>1</v>
      </c>
      <c r="H86" s="172" t="s">
        <v>1343</v>
      </c>
      <c r="I86" s="165">
        <v>2.0099999999999998</v>
      </c>
      <c r="J86" s="174">
        <v>22168.799999999999</v>
      </c>
      <c r="K86" s="174">
        <v>1.1000000000000001</v>
      </c>
      <c r="L86" s="175">
        <v>1</v>
      </c>
      <c r="M86" s="174"/>
      <c r="N86" s="174"/>
      <c r="O86" s="176">
        <f t="shared" si="9"/>
        <v>49015.216799999995</v>
      </c>
      <c r="P86" s="176">
        <f t="shared" si="12"/>
        <v>14704.565039999998</v>
      </c>
      <c r="Q86" s="176">
        <f t="shared" si="13"/>
        <v>24507.608399999997</v>
      </c>
      <c r="R86" s="174"/>
      <c r="S86" s="205">
        <v>19</v>
      </c>
      <c r="T86" s="207"/>
      <c r="U86" s="208">
        <v>81</v>
      </c>
      <c r="V86" s="212" t="s">
        <v>1490</v>
      </c>
      <c r="W86" s="216" t="s">
        <v>1483</v>
      </c>
      <c r="X86" s="213">
        <v>2.0099999999999998</v>
      </c>
      <c r="Y86" s="201">
        <v>0.3</v>
      </c>
      <c r="Z86" s="184">
        <v>18755.7</v>
      </c>
      <c r="AA86" s="177">
        <v>1.1499999999999999</v>
      </c>
      <c r="AB86" s="177">
        <v>1</v>
      </c>
      <c r="AC86" s="177">
        <v>1</v>
      </c>
      <c r="AD86" s="177">
        <v>1</v>
      </c>
      <c r="AE86" s="184">
        <f t="shared" si="10"/>
        <v>43353.800549999993</v>
      </c>
      <c r="AF86" s="184">
        <f t="shared" si="11"/>
        <v>13006.140164999997</v>
      </c>
      <c r="AG86" s="185"/>
      <c r="AH86" s="185"/>
      <c r="AI86" s="185"/>
      <c r="AJ86" s="185"/>
      <c r="AK86" s="185"/>
      <c r="AL86" s="185"/>
      <c r="AM86" s="185"/>
      <c r="AN86" s="176">
        <v>49016</v>
      </c>
      <c r="AO86" s="176">
        <v>14705</v>
      </c>
      <c r="AP86" s="176">
        <v>24508</v>
      </c>
    </row>
    <row r="87" spans="1:42" ht="94.5" hidden="1" x14ac:dyDescent="0.25">
      <c r="A87" s="204"/>
      <c r="B87" s="206"/>
      <c r="C87" s="163">
        <v>85</v>
      </c>
      <c r="D87" s="164" t="s">
        <v>1491</v>
      </c>
      <c r="E87" s="163" t="s">
        <v>1483</v>
      </c>
      <c r="F87" s="165">
        <v>1.02</v>
      </c>
      <c r="G87" s="172">
        <v>1</v>
      </c>
      <c r="H87" s="172" t="s">
        <v>1343</v>
      </c>
      <c r="I87" s="165">
        <v>1.02</v>
      </c>
      <c r="J87" s="174">
        <v>22168.799999999999</v>
      </c>
      <c r="K87" s="174">
        <v>1.1000000000000001</v>
      </c>
      <c r="L87" s="175">
        <v>1</v>
      </c>
      <c r="M87" s="174"/>
      <c r="N87" s="174"/>
      <c r="O87" s="176">
        <f t="shared" si="9"/>
        <v>24873.393599999999</v>
      </c>
      <c r="P87" s="176">
        <f t="shared" si="12"/>
        <v>7462.0180799999998</v>
      </c>
      <c r="Q87" s="176">
        <f t="shared" si="13"/>
        <v>12436.6968</v>
      </c>
      <c r="R87" s="174"/>
      <c r="S87" s="205"/>
      <c r="T87" s="207"/>
      <c r="U87" s="208">
        <v>82</v>
      </c>
      <c r="V87" s="212" t="s">
        <v>1491</v>
      </c>
      <c r="W87" s="216" t="s">
        <v>1483</v>
      </c>
      <c r="X87" s="213">
        <v>1.02</v>
      </c>
      <c r="Y87" s="201">
        <v>0.3</v>
      </c>
      <c r="Z87" s="184">
        <v>18755.7</v>
      </c>
      <c r="AA87" s="177">
        <v>1.1499999999999999</v>
      </c>
      <c r="AB87" s="177">
        <v>1</v>
      </c>
      <c r="AC87" s="177">
        <v>1</v>
      </c>
      <c r="AD87" s="177">
        <v>1</v>
      </c>
      <c r="AE87" s="184">
        <f t="shared" si="10"/>
        <v>22000.436099999999</v>
      </c>
      <c r="AF87" s="184">
        <f t="shared" si="11"/>
        <v>6600.1308299999992</v>
      </c>
      <c r="AG87" s="185"/>
      <c r="AH87" s="185"/>
      <c r="AI87" s="185"/>
      <c r="AJ87" s="185"/>
      <c r="AK87" s="185"/>
      <c r="AL87" s="185"/>
      <c r="AM87" s="185"/>
      <c r="AN87" s="176">
        <v>24874</v>
      </c>
      <c r="AO87" s="176">
        <v>7463</v>
      </c>
      <c r="AP87" s="176">
        <v>12437</v>
      </c>
    </row>
    <row r="88" spans="1:42" ht="126" hidden="1" x14ac:dyDescent="0.25">
      <c r="A88" s="204"/>
      <c r="B88" s="214" t="s">
        <v>1492</v>
      </c>
      <c r="C88" s="163">
        <v>86</v>
      </c>
      <c r="D88" s="164" t="s">
        <v>1493</v>
      </c>
      <c r="E88" s="163" t="s">
        <v>1483</v>
      </c>
      <c r="F88" s="165">
        <v>1.95</v>
      </c>
      <c r="G88" s="172">
        <v>1</v>
      </c>
      <c r="H88" s="173">
        <v>1</v>
      </c>
      <c r="I88" s="165">
        <v>1.95</v>
      </c>
      <c r="J88" s="174">
        <v>22168.799999999999</v>
      </c>
      <c r="K88" s="174">
        <v>1</v>
      </c>
      <c r="L88" s="175">
        <v>1</v>
      </c>
      <c r="M88" s="174"/>
      <c r="N88" s="174"/>
      <c r="O88" s="176">
        <f t="shared" si="9"/>
        <v>43229.159999999996</v>
      </c>
      <c r="P88" s="176"/>
      <c r="Q88" s="176"/>
      <c r="R88" s="174"/>
      <c r="S88" s="205">
        <v>20</v>
      </c>
      <c r="T88" s="207" t="s">
        <v>1494</v>
      </c>
      <c r="U88" s="208">
        <v>83</v>
      </c>
      <c r="V88" s="212" t="s">
        <v>1493</v>
      </c>
      <c r="W88" s="216" t="s">
        <v>1483</v>
      </c>
      <c r="X88" s="213">
        <v>1.95</v>
      </c>
      <c r="Y88" s="201">
        <v>1</v>
      </c>
      <c r="Z88" s="184">
        <v>18755.7</v>
      </c>
      <c r="AA88" s="177">
        <v>1</v>
      </c>
      <c r="AB88" s="177">
        <v>1</v>
      </c>
      <c r="AC88" s="177">
        <v>1</v>
      </c>
      <c r="AD88" s="177">
        <v>1</v>
      </c>
      <c r="AE88" s="184">
        <f t="shared" si="10"/>
        <v>36573.614999999998</v>
      </c>
      <c r="AF88" s="184">
        <f t="shared" si="11"/>
        <v>36573.614999999998</v>
      </c>
      <c r="AG88" s="185"/>
      <c r="AH88" s="185"/>
      <c r="AI88" s="185"/>
      <c r="AJ88" s="185"/>
      <c r="AK88" s="185"/>
      <c r="AL88" s="185"/>
      <c r="AM88" s="185"/>
      <c r="AN88" s="176">
        <v>43230</v>
      </c>
      <c r="AO88" s="176">
        <v>0</v>
      </c>
      <c r="AP88" s="176">
        <v>0</v>
      </c>
    </row>
    <row r="89" spans="1:42" ht="78.75" hidden="1" x14ac:dyDescent="0.25">
      <c r="A89" s="204"/>
      <c r="B89" s="206"/>
      <c r="C89" s="163">
        <v>87</v>
      </c>
      <c r="D89" s="164" t="s">
        <v>1495</v>
      </c>
      <c r="E89" s="163" t="s">
        <v>1483</v>
      </c>
      <c r="F89" s="165">
        <v>0.74</v>
      </c>
      <c r="G89" s="172">
        <v>1</v>
      </c>
      <c r="H89" s="172" t="s">
        <v>1343</v>
      </c>
      <c r="I89" s="165">
        <v>0.74</v>
      </c>
      <c r="J89" s="174">
        <v>22168.799999999999</v>
      </c>
      <c r="K89" s="174">
        <v>1.1000000000000001</v>
      </c>
      <c r="L89" s="175">
        <v>1</v>
      </c>
      <c r="M89" s="174">
        <v>1.1499999999999999</v>
      </c>
      <c r="N89" s="174"/>
      <c r="O89" s="176">
        <f>J89*F89*K89*L89*M89</f>
        <v>20752.213680000001</v>
      </c>
      <c r="P89" s="176">
        <f t="shared" si="12"/>
        <v>6225.6641040000004</v>
      </c>
      <c r="Q89" s="176">
        <f>O89*50/100</f>
        <v>10376.10684</v>
      </c>
      <c r="R89" s="174"/>
      <c r="S89" s="205"/>
      <c r="T89" s="207"/>
      <c r="U89" s="208">
        <v>84</v>
      </c>
      <c r="V89" s="212" t="s">
        <v>1496</v>
      </c>
      <c r="W89" s="216" t="s">
        <v>1483</v>
      </c>
      <c r="X89" s="213">
        <v>4.32</v>
      </c>
      <c r="Y89" s="201">
        <v>1</v>
      </c>
      <c r="Z89" s="184">
        <v>18755.7</v>
      </c>
      <c r="AA89" s="177">
        <v>1</v>
      </c>
      <c r="AB89" s="177">
        <v>1</v>
      </c>
      <c r="AC89" s="177">
        <v>1</v>
      </c>
      <c r="AD89" s="177">
        <v>1</v>
      </c>
      <c r="AE89" s="184">
        <f t="shared" si="10"/>
        <v>81024.624000000011</v>
      </c>
      <c r="AF89" s="184">
        <f t="shared" si="11"/>
        <v>81024.624000000011</v>
      </c>
      <c r="AG89" s="185"/>
      <c r="AH89" s="185"/>
      <c r="AI89" s="185"/>
      <c r="AJ89" s="185"/>
      <c r="AK89" s="185"/>
      <c r="AL89" s="185"/>
      <c r="AM89" s="185"/>
      <c r="AN89" s="176">
        <v>20753</v>
      </c>
      <c r="AO89" s="176">
        <v>6226</v>
      </c>
      <c r="AP89" s="176">
        <v>10377</v>
      </c>
    </row>
    <row r="90" spans="1:42" ht="78.75" x14ac:dyDescent="0.25">
      <c r="A90" s="204">
        <v>27</v>
      </c>
      <c r="B90" s="214" t="s">
        <v>1497</v>
      </c>
      <c r="C90" s="163">
        <v>88</v>
      </c>
      <c r="D90" s="164" t="s">
        <v>1498</v>
      </c>
      <c r="E90" s="163" t="s">
        <v>1483</v>
      </c>
      <c r="F90" s="165">
        <v>0.99</v>
      </c>
      <c r="G90" s="172">
        <v>1</v>
      </c>
      <c r="H90" s="172" t="s">
        <v>1343</v>
      </c>
      <c r="I90" s="165">
        <v>0.99</v>
      </c>
      <c r="J90" s="174">
        <v>22168.799999999999</v>
      </c>
      <c r="K90" s="174">
        <v>1.1000000000000001</v>
      </c>
      <c r="L90" s="175">
        <v>1</v>
      </c>
      <c r="M90" s="174">
        <v>1.1499999999999999</v>
      </c>
      <c r="N90" s="174"/>
      <c r="O90" s="176">
        <f>J90*F90*K90*L90*M90</f>
        <v>27763.096679999995</v>
      </c>
      <c r="P90" s="176">
        <f t="shared" si="12"/>
        <v>8328.9290039999978</v>
      </c>
      <c r="Q90" s="176">
        <f>O90*50/100</f>
        <v>13881.548339999998</v>
      </c>
      <c r="R90" s="174"/>
      <c r="S90" s="205"/>
      <c r="T90" s="207" t="s">
        <v>1499</v>
      </c>
      <c r="U90" s="208">
        <v>85</v>
      </c>
      <c r="V90" s="212" t="s">
        <v>1495</v>
      </c>
      <c r="W90" s="216" t="s">
        <v>1483</v>
      </c>
      <c r="X90" s="213">
        <v>0.74</v>
      </c>
      <c r="Y90" s="201">
        <v>0.3</v>
      </c>
      <c r="Z90" s="184">
        <v>18755.7</v>
      </c>
      <c r="AA90" s="177">
        <v>1.1499999999999999</v>
      </c>
      <c r="AB90" s="177">
        <v>1</v>
      </c>
      <c r="AC90" s="177">
        <v>1</v>
      </c>
      <c r="AD90" s="177">
        <v>1</v>
      </c>
      <c r="AE90" s="184">
        <f t="shared" si="10"/>
        <v>15961.100699999999</v>
      </c>
      <c r="AF90" s="184">
        <f t="shared" si="11"/>
        <v>4788.3302099999992</v>
      </c>
      <c r="AG90" s="185"/>
      <c r="AH90" s="185"/>
      <c r="AI90" s="185"/>
      <c r="AJ90" s="185"/>
      <c r="AK90" s="185"/>
      <c r="AL90" s="185"/>
      <c r="AM90" s="185"/>
      <c r="AN90" s="176">
        <v>27764</v>
      </c>
      <c r="AO90" s="176">
        <v>8329</v>
      </c>
      <c r="AP90" s="176">
        <v>13882</v>
      </c>
    </row>
    <row r="91" spans="1:42" ht="110.25" hidden="1" x14ac:dyDescent="0.25">
      <c r="A91" s="204"/>
      <c r="B91" s="206"/>
      <c r="C91" s="163">
        <v>89</v>
      </c>
      <c r="D91" s="164" t="s">
        <v>1500</v>
      </c>
      <c r="E91" s="163" t="s">
        <v>1483</v>
      </c>
      <c r="F91" s="165">
        <v>1.1499999999999999</v>
      </c>
      <c r="G91" s="172">
        <v>1</v>
      </c>
      <c r="H91" s="172" t="s">
        <v>1343</v>
      </c>
      <c r="I91" s="165">
        <v>1.1499999999999999</v>
      </c>
      <c r="J91" s="174">
        <v>22168.799999999999</v>
      </c>
      <c r="K91" s="174">
        <v>1.1000000000000001</v>
      </c>
      <c r="L91" s="175">
        <v>1</v>
      </c>
      <c r="M91" s="174"/>
      <c r="N91" s="174"/>
      <c r="O91" s="176">
        <f t="shared" si="9"/>
        <v>28043.531999999999</v>
      </c>
      <c r="P91" s="176">
        <f t="shared" si="12"/>
        <v>8413.0596000000005</v>
      </c>
      <c r="Q91" s="176">
        <f>O91*50/100</f>
        <v>14021.765999999998</v>
      </c>
      <c r="R91" s="174"/>
      <c r="S91" s="205"/>
      <c r="T91" s="207"/>
      <c r="U91" s="208">
        <v>86</v>
      </c>
      <c r="V91" s="212" t="s">
        <v>1498</v>
      </c>
      <c r="W91" s="216" t="s">
        <v>1483</v>
      </c>
      <c r="X91" s="213">
        <v>0.99</v>
      </c>
      <c r="Y91" s="201">
        <v>0.3</v>
      </c>
      <c r="Z91" s="184">
        <v>18755.7</v>
      </c>
      <c r="AA91" s="177">
        <v>1.1499999999999999</v>
      </c>
      <c r="AB91" s="177">
        <v>1</v>
      </c>
      <c r="AC91" s="177">
        <v>1</v>
      </c>
      <c r="AD91" s="177">
        <v>1</v>
      </c>
      <c r="AE91" s="184">
        <f t="shared" si="10"/>
        <v>21353.364449999997</v>
      </c>
      <c r="AF91" s="184">
        <f t="shared" si="11"/>
        <v>6406.0093349999988</v>
      </c>
      <c r="AG91" s="185"/>
      <c r="AH91" s="185"/>
      <c r="AI91" s="185"/>
      <c r="AJ91" s="185"/>
      <c r="AK91" s="185"/>
      <c r="AL91" s="185"/>
      <c r="AM91" s="185"/>
      <c r="AN91" s="176">
        <v>28044</v>
      </c>
      <c r="AO91" s="176">
        <v>8414</v>
      </c>
      <c r="AP91" s="176">
        <v>14022</v>
      </c>
    </row>
    <row r="92" spans="1:42" ht="54" hidden="1" x14ac:dyDescent="0.25">
      <c r="A92" s="204"/>
      <c r="B92" s="214" t="s">
        <v>1501</v>
      </c>
      <c r="C92" s="163">
        <v>90</v>
      </c>
      <c r="D92" s="164" t="s">
        <v>1502</v>
      </c>
      <c r="E92" s="163" t="s">
        <v>1483</v>
      </c>
      <c r="F92" s="165">
        <v>2.82</v>
      </c>
      <c r="G92" s="172">
        <v>1</v>
      </c>
      <c r="H92" s="172" t="s">
        <v>1343</v>
      </c>
      <c r="I92" s="165">
        <v>2.82</v>
      </c>
      <c r="J92" s="174">
        <v>22168.799999999999</v>
      </c>
      <c r="K92" s="174">
        <v>1.1000000000000001</v>
      </c>
      <c r="L92" s="175">
        <v>1</v>
      </c>
      <c r="M92" s="174"/>
      <c r="N92" s="174"/>
      <c r="O92" s="176">
        <f t="shared" si="9"/>
        <v>68767.617599999998</v>
      </c>
      <c r="P92" s="176">
        <f t="shared" si="12"/>
        <v>20630.28528</v>
      </c>
      <c r="Q92" s="176">
        <f>O92*50/100</f>
        <v>34383.808799999999</v>
      </c>
      <c r="R92" s="174"/>
      <c r="S92" s="205"/>
      <c r="T92" s="207" t="s">
        <v>1503</v>
      </c>
      <c r="U92" s="208">
        <v>87</v>
      </c>
      <c r="V92" s="212" t="s">
        <v>1500</v>
      </c>
      <c r="W92" s="216" t="s">
        <v>1483</v>
      </c>
      <c r="X92" s="213">
        <v>1.1499999999999999</v>
      </c>
      <c r="Y92" s="201">
        <v>0.3</v>
      </c>
      <c r="Z92" s="184">
        <v>18755.7</v>
      </c>
      <c r="AA92" s="177">
        <v>1.1499999999999999</v>
      </c>
      <c r="AB92" s="177">
        <v>1</v>
      </c>
      <c r="AC92" s="177">
        <v>1</v>
      </c>
      <c r="AD92" s="177">
        <v>1</v>
      </c>
      <c r="AE92" s="184">
        <f t="shared" si="10"/>
        <v>24804.413249999998</v>
      </c>
      <c r="AF92" s="184">
        <f t="shared" si="11"/>
        <v>7441.3239749999993</v>
      </c>
      <c r="AG92" s="185"/>
      <c r="AH92" s="185"/>
      <c r="AI92" s="185"/>
      <c r="AJ92" s="185"/>
      <c r="AK92" s="185"/>
      <c r="AL92" s="185"/>
      <c r="AM92" s="185"/>
      <c r="AN92" s="176">
        <v>68768</v>
      </c>
      <c r="AO92" s="176">
        <v>20631</v>
      </c>
      <c r="AP92" s="176">
        <v>34384</v>
      </c>
    </row>
    <row r="93" spans="1:42" ht="47.25" hidden="1" x14ac:dyDescent="0.25">
      <c r="A93" s="204"/>
      <c r="B93" s="206"/>
      <c r="C93" s="163">
        <v>91</v>
      </c>
      <c r="D93" s="164" t="s">
        <v>1504</v>
      </c>
      <c r="E93" s="163" t="s">
        <v>1483</v>
      </c>
      <c r="F93" s="165">
        <v>2.52</v>
      </c>
      <c r="G93" s="172">
        <v>1</v>
      </c>
      <c r="H93" s="172" t="s">
        <v>1343</v>
      </c>
      <c r="I93" s="165">
        <v>2.52</v>
      </c>
      <c r="J93" s="174">
        <v>22168.799999999999</v>
      </c>
      <c r="K93" s="174">
        <v>1.1000000000000001</v>
      </c>
      <c r="L93" s="175">
        <v>1</v>
      </c>
      <c r="M93" s="174"/>
      <c r="N93" s="174"/>
      <c r="O93" s="176">
        <f t="shared" si="9"/>
        <v>61451.9136</v>
      </c>
      <c r="P93" s="176">
        <f t="shared" si="12"/>
        <v>18435.574080000002</v>
      </c>
      <c r="Q93" s="176">
        <f>O93*50/100</f>
        <v>30725.9568</v>
      </c>
      <c r="R93" s="174"/>
      <c r="S93" s="205"/>
      <c r="T93" s="207"/>
      <c r="U93" s="208">
        <v>89</v>
      </c>
      <c r="V93" s="212" t="s">
        <v>1505</v>
      </c>
      <c r="W93" s="216" t="s">
        <v>1483</v>
      </c>
      <c r="X93" s="213">
        <v>2.52</v>
      </c>
      <c r="Y93" s="201">
        <v>0.3</v>
      </c>
      <c r="Z93" s="184">
        <v>18755.7</v>
      </c>
      <c r="AA93" s="177">
        <v>1.1499999999999999</v>
      </c>
      <c r="AB93" s="177">
        <v>1</v>
      </c>
      <c r="AC93" s="177">
        <v>1</v>
      </c>
      <c r="AD93" s="177">
        <v>1</v>
      </c>
      <c r="AE93" s="184">
        <f t="shared" si="10"/>
        <v>54354.018599999996</v>
      </c>
      <c r="AF93" s="184">
        <f t="shared" si="11"/>
        <v>16306.205579999998</v>
      </c>
      <c r="AG93" s="185"/>
      <c r="AH93" s="185"/>
      <c r="AI93" s="185"/>
      <c r="AJ93" s="185"/>
      <c r="AK93" s="185"/>
      <c r="AL93" s="185"/>
      <c r="AM93" s="185"/>
      <c r="AN93" s="176">
        <v>61452</v>
      </c>
      <c r="AO93" s="176">
        <v>18436</v>
      </c>
      <c r="AP93" s="176">
        <v>30726</v>
      </c>
    </row>
    <row r="94" spans="1:42" ht="47.25" hidden="1" x14ac:dyDescent="0.25">
      <c r="A94" s="204"/>
      <c r="B94" s="206"/>
      <c r="C94" s="163">
        <v>92</v>
      </c>
      <c r="D94" s="164" t="s">
        <v>1506</v>
      </c>
      <c r="E94" s="163" t="s">
        <v>1483</v>
      </c>
      <c r="F94" s="165">
        <v>3.12</v>
      </c>
      <c r="G94" s="172">
        <v>1</v>
      </c>
      <c r="H94" s="173">
        <v>1</v>
      </c>
      <c r="I94" s="165">
        <v>3.12</v>
      </c>
      <c r="J94" s="174">
        <v>22168.799999999999</v>
      </c>
      <c r="K94" s="174">
        <v>1.1000000000000001</v>
      </c>
      <c r="L94" s="175">
        <v>1</v>
      </c>
      <c r="M94" s="174"/>
      <c r="N94" s="174"/>
      <c r="O94" s="176">
        <f t="shared" si="9"/>
        <v>76083.32160000001</v>
      </c>
      <c r="P94" s="176"/>
      <c r="Q94" s="176"/>
      <c r="R94" s="174"/>
      <c r="S94" s="205"/>
      <c r="T94" s="207"/>
      <c r="U94" s="208">
        <v>90</v>
      </c>
      <c r="V94" s="212" t="s">
        <v>1507</v>
      </c>
      <c r="W94" s="216" t="s">
        <v>1483</v>
      </c>
      <c r="X94" s="213">
        <v>3.12</v>
      </c>
      <c r="Y94" s="201">
        <v>0.3</v>
      </c>
      <c r="Z94" s="184">
        <v>18755.7</v>
      </c>
      <c r="AA94" s="177">
        <v>1.1499999999999999</v>
      </c>
      <c r="AB94" s="177">
        <v>1</v>
      </c>
      <c r="AC94" s="177">
        <v>1</v>
      </c>
      <c r="AD94" s="177">
        <v>1</v>
      </c>
      <c r="AE94" s="184">
        <f t="shared" si="10"/>
        <v>67295.4516</v>
      </c>
      <c r="AF94" s="184">
        <f t="shared" si="11"/>
        <v>20188.635480000001</v>
      </c>
      <c r="AG94" s="185"/>
      <c r="AH94" s="185"/>
      <c r="AI94" s="185"/>
      <c r="AJ94" s="185"/>
      <c r="AK94" s="185"/>
      <c r="AL94" s="185"/>
      <c r="AM94" s="185"/>
      <c r="AN94" s="176">
        <v>76084</v>
      </c>
      <c r="AO94" s="176">
        <v>0</v>
      </c>
      <c r="AP94" s="176">
        <v>0</v>
      </c>
    </row>
    <row r="95" spans="1:42" ht="47.25" hidden="1" x14ac:dyDescent="0.25">
      <c r="A95" s="204"/>
      <c r="B95" s="206"/>
      <c r="C95" s="163">
        <v>93</v>
      </c>
      <c r="D95" s="164" t="s">
        <v>1508</v>
      </c>
      <c r="E95" s="163" t="s">
        <v>1483</v>
      </c>
      <c r="F95" s="165">
        <v>4.51</v>
      </c>
      <c r="G95" s="172">
        <v>1</v>
      </c>
      <c r="H95" s="173">
        <v>1</v>
      </c>
      <c r="I95" s="165">
        <v>4.51</v>
      </c>
      <c r="J95" s="174">
        <v>22168.799999999999</v>
      </c>
      <c r="K95" s="174">
        <v>1.1000000000000001</v>
      </c>
      <c r="L95" s="175">
        <v>1</v>
      </c>
      <c r="M95" s="174"/>
      <c r="N95" s="174"/>
      <c r="O95" s="176">
        <f t="shared" si="9"/>
        <v>109979.41679999999</v>
      </c>
      <c r="P95" s="176"/>
      <c r="Q95" s="176"/>
      <c r="R95" s="174"/>
      <c r="S95" s="205"/>
      <c r="T95" s="207"/>
      <c r="U95" s="208">
        <v>91</v>
      </c>
      <c r="V95" s="212" t="s">
        <v>1509</v>
      </c>
      <c r="W95" s="216" t="s">
        <v>1483</v>
      </c>
      <c r="X95" s="213">
        <v>4.51</v>
      </c>
      <c r="Y95" s="201">
        <v>0.3</v>
      </c>
      <c r="Z95" s="184">
        <v>18755.7</v>
      </c>
      <c r="AA95" s="177">
        <v>1.1499999999999999</v>
      </c>
      <c r="AB95" s="177">
        <v>1</v>
      </c>
      <c r="AC95" s="177">
        <v>1</v>
      </c>
      <c r="AD95" s="177">
        <v>1</v>
      </c>
      <c r="AE95" s="184">
        <f t="shared" si="10"/>
        <v>97276.438049999982</v>
      </c>
      <c r="AF95" s="184">
        <f t="shared" si="11"/>
        <v>29182.931414999995</v>
      </c>
      <c r="AG95" s="185"/>
      <c r="AH95" s="185"/>
      <c r="AI95" s="185"/>
      <c r="AJ95" s="185"/>
      <c r="AK95" s="185"/>
      <c r="AL95" s="185"/>
      <c r="AM95" s="185"/>
      <c r="AN95" s="176">
        <v>109980</v>
      </c>
      <c r="AO95" s="176">
        <v>0</v>
      </c>
      <c r="AP95" s="176">
        <v>0</v>
      </c>
    </row>
    <row r="96" spans="1:42" ht="63" hidden="1" x14ac:dyDescent="0.25">
      <c r="A96" s="204"/>
      <c r="B96" s="206"/>
      <c r="C96" s="163">
        <v>94</v>
      </c>
      <c r="D96" s="164" t="s">
        <v>1510</v>
      </c>
      <c r="E96" s="163" t="s">
        <v>1483</v>
      </c>
      <c r="F96" s="165">
        <v>0.82</v>
      </c>
      <c r="G96" s="172">
        <v>1</v>
      </c>
      <c r="H96" s="172" t="s">
        <v>1343</v>
      </c>
      <c r="I96" s="165">
        <v>0.82</v>
      </c>
      <c r="J96" s="174">
        <v>22168.799999999999</v>
      </c>
      <c r="K96" s="174">
        <v>1.1000000000000001</v>
      </c>
      <c r="L96" s="175">
        <v>1</v>
      </c>
      <c r="M96" s="174"/>
      <c r="N96" s="174"/>
      <c r="O96" s="176">
        <f t="shared" si="9"/>
        <v>19996.257600000001</v>
      </c>
      <c r="P96" s="176">
        <f t="shared" ref="P96:P102" si="14">O96*30/100</f>
        <v>5998.8772799999997</v>
      </c>
      <c r="Q96" s="176">
        <f>O96*50/100</f>
        <v>9998.1288000000004</v>
      </c>
      <c r="R96" s="174"/>
      <c r="S96" s="205">
        <v>21</v>
      </c>
      <c r="T96" s="207"/>
      <c r="U96" s="208">
        <v>92</v>
      </c>
      <c r="V96" s="212" t="s">
        <v>1510</v>
      </c>
      <c r="W96" s="216" t="s">
        <v>1483</v>
      </c>
      <c r="X96" s="213">
        <v>0.82</v>
      </c>
      <c r="Y96" s="201">
        <v>0.3</v>
      </c>
      <c r="Z96" s="184">
        <v>18755.7</v>
      </c>
      <c r="AA96" s="177">
        <v>1.1499999999999999</v>
      </c>
      <c r="AB96" s="177">
        <v>1</v>
      </c>
      <c r="AC96" s="177">
        <v>1</v>
      </c>
      <c r="AD96" s="177">
        <v>1</v>
      </c>
      <c r="AE96" s="184">
        <f t="shared" si="10"/>
        <v>17686.625099999997</v>
      </c>
      <c r="AF96" s="184">
        <f t="shared" si="11"/>
        <v>5305.9875299999994</v>
      </c>
      <c r="AG96" s="185"/>
      <c r="AH96" s="185"/>
      <c r="AI96" s="185"/>
      <c r="AJ96" s="185"/>
      <c r="AK96" s="185"/>
      <c r="AL96" s="185"/>
      <c r="AM96" s="185"/>
      <c r="AN96" s="176">
        <v>19997</v>
      </c>
      <c r="AO96" s="176">
        <v>5999</v>
      </c>
      <c r="AP96" s="176">
        <v>9999</v>
      </c>
    </row>
    <row r="97" spans="1:42" ht="110.25" hidden="1" x14ac:dyDescent="0.25">
      <c r="A97" s="204"/>
      <c r="B97" s="206"/>
      <c r="C97" s="163">
        <v>95</v>
      </c>
      <c r="D97" s="164" t="s">
        <v>1511</v>
      </c>
      <c r="E97" s="163" t="s">
        <v>1512</v>
      </c>
      <c r="F97" s="165">
        <v>0.98</v>
      </c>
      <c r="G97" s="172">
        <v>1</v>
      </c>
      <c r="H97" s="172" t="s">
        <v>1343</v>
      </c>
      <c r="I97" s="165">
        <v>0.98</v>
      </c>
      <c r="J97" s="174">
        <v>22168.799999999999</v>
      </c>
      <c r="K97" s="174">
        <v>1.1000000000000001</v>
      </c>
      <c r="L97" s="175">
        <v>1</v>
      </c>
      <c r="M97" s="174"/>
      <c r="N97" s="174"/>
      <c r="O97" s="176">
        <f t="shared" si="9"/>
        <v>23897.966400000001</v>
      </c>
      <c r="P97" s="176">
        <f t="shared" si="14"/>
        <v>7169.3899200000005</v>
      </c>
      <c r="Q97" s="176">
        <f>O97*50/100</f>
        <v>11948.983200000001</v>
      </c>
      <c r="R97" s="174"/>
      <c r="S97" s="205"/>
      <c r="T97" s="207"/>
      <c r="U97" s="208">
        <v>93</v>
      </c>
      <c r="V97" s="212" t="s">
        <v>1511</v>
      </c>
      <c r="W97" s="216" t="s">
        <v>1512</v>
      </c>
      <c r="X97" s="213">
        <v>0.98</v>
      </c>
      <c r="Y97" s="201">
        <v>0.3</v>
      </c>
      <c r="Z97" s="184">
        <v>18755.7</v>
      </c>
      <c r="AA97" s="177">
        <v>1.1499999999999999</v>
      </c>
      <c r="AB97" s="177">
        <v>1</v>
      </c>
      <c r="AC97" s="177">
        <v>1</v>
      </c>
      <c r="AD97" s="177">
        <v>1</v>
      </c>
      <c r="AE97" s="184">
        <f t="shared" si="10"/>
        <v>21137.673899999998</v>
      </c>
      <c r="AF97" s="184">
        <f t="shared" si="11"/>
        <v>6341.302169999999</v>
      </c>
      <c r="AG97" s="185"/>
      <c r="AH97" s="185"/>
      <c r="AI97" s="185"/>
      <c r="AJ97" s="185"/>
      <c r="AK97" s="185"/>
      <c r="AL97" s="185"/>
      <c r="AM97" s="185"/>
      <c r="AN97" s="176">
        <v>23898</v>
      </c>
      <c r="AO97" s="176">
        <v>7170</v>
      </c>
      <c r="AP97" s="176">
        <v>11949</v>
      </c>
    </row>
    <row r="98" spans="1:42" ht="110.25" hidden="1" x14ac:dyDescent="0.25">
      <c r="A98" s="204"/>
      <c r="B98" s="206"/>
      <c r="C98" s="163">
        <v>96</v>
      </c>
      <c r="D98" s="164" t="s">
        <v>1513</v>
      </c>
      <c r="E98" s="163" t="s">
        <v>1512</v>
      </c>
      <c r="F98" s="165">
        <v>1.49</v>
      </c>
      <c r="G98" s="172">
        <v>1</v>
      </c>
      <c r="H98" s="172" t="s">
        <v>1343</v>
      </c>
      <c r="I98" s="165">
        <v>1.49</v>
      </c>
      <c r="J98" s="174">
        <v>22168.799999999999</v>
      </c>
      <c r="K98" s="174">
        <v>1.1000000000000001</v>
      </c>
      <c r="L98" s="175">
        <v>1</v>
      </c>
      <c r="M98" s="174"/>
      <c r="N98" s="174"/>
      <c r="O98" s="176">
        <f t="shared" si="9"/>
        <v>36334.663200000003</v>
      </c>
      <c r="P98" s="176">
        <f t="shared" si="14"/>
        <v>10900.398960000002</v>
      </c>
      <c r="Q98" s="176">
        <f>O98*50/100</f>
        <v>18167.331600000001</v>
      </c>
      <c r="R98" s="174"/>
      <c r="S98" s="205"/>
      <c r="T98" s="207"/>
      <c r="U98" s="208">
        <v>94</v>
      </c>
      <c r="V98" s="212" t="s">
        <v>1513</v>
      </c>
      <c r="W98" s="216" t="s">
        <v>1512</v>
      </c>
      <c r="X98" s="213">
        <v>1.49</v>
      </c>
      <c r="Y98" s="201">
        <v>0.3</v>
      </c>
      <c r="Z98" s="184">
        <v>18755.7</v>
      </c>
      <c r="AA98" s="177">
        <v>1.1499999999999999</v>
      </c>
      <c r="AB98" s="177">
        <v>1</v>
      </c>
      <c r="AC98" s="177">
        <v>1</v>
      </c>
      <c r="AD98" s="177">
        <v>1</v>
      </c>
      <c r="AE98" s="184">
        <f t="shared" si="10"/>
        <v>32137.891950000001</v>
      </c>
      <c r="AF98" s="184">
        <f t="shared" si="11"/>
        <v>9641.367585</v>
      </c>
      <c r="AG98" s="185"/>
      <c r="AH98" s="185"/>
      <c r="AI98" s="185"/>
      <c r="AJ98" s="185"/>
      <c r="AK98" s="185"/>
      <c r="AL98" s="185"/>
      <c r="AM98" s="185"/>
      <c r="AN98" s="176">
        <v>36335</v>
      </c>
      <c r="AO98" s="176">
        <v>10901</v>
      </c>
      <c r="AP98" s="176">
        <v>18168</v>
      </c>
    </row>
    <row r="99" spans="1:42" ht="78.75" hidden="1" x14ac:dyDescent="0.25">
      <c r="A99" s="204"/>
      <c r="B99" s="214" t="s">
        <v>1514</v>
      </c>
      <c r="C99" s="163">
        <v>97</v>
      </c>
      <c r="D99" s="164" t="s">
        <v>1515</v>
      </c>
      <c r="E99" s="163" t="s">
        <v>1512</v>
      </c>
      <c r="F99" s="165">
        <v>0.68</v>
      </c>
      <c r="G99" s="172">
        <v>1</v>
      </c>
      <c r="H99" s="172" t="s">
        <v>1343</v>
      </c>
      <c r="I99" s="165">
        <v>0.68</v>
      </c>
      <c r="J99" s="174">
        <v>22168.799999999999</v>
      </c>
      <c r="K99" s="174">
        <v>1</v>
      </c>
      <c r="L99" s="175">
        <v>1</v>
      </c>
      <c r="M99" s="174"/>
      <c r="N99" s="174"/>
      <c r="O99" s="176">
        <f t="shared" si="9"/>
        <v>15074.784000000001</v>
      </c>
      <c r="P99" s="176">
        <f t="shared" si="14"/>
        <v>4522.4351999999999</v>
      </c>
      <c r="Q99" s="176">
        <f>O99*50/100</f>
        <v>7537.3920000000007</v>
      </c>
      <c r="R99" s="174"/>
      <c r="S99" s="205"/>
      <c r="T99" s="207" t="s">
        <v>1516</v>
      </c>
      <c r="U99" s="208">
        <v>95</v>
      </c>
      <c r="V99" s="212" t="s">
        <v>1515</v>
      </c>
      <c r="W99" s="216" t="s">
        <v>1512</v>
      </c>
      <c r="X99" s="213">
        <v>0.68</v>
      </c>
      <c r="Y99" s="201">
        <v>0.3</v>
      </c>
      <c r="Z99" s="184">
        <v>18755.7</v>
      </c>
      <c r="AA99" s="177">
        <v>1</v>
      </c>
      <c r="AB99" s="177">
        <v>1</v>
      </c>
      <c r="AC99" s="177">
        <v>1</v>
      </c>
      <c r="AD99" s="177">
        <v>1</v>
      </c>
      <c r="AE99" s="184">
        <f t="shared" si="10"/>
        <v>12753.876000000002</v>
      </c>
      <c r="AF99" s="184">
        <f t="shared" si="11"/>
        <v>3826.1628000000005</v>
      </c>
      <c r="AG99" s="185"/>
      <c r="AH99" s="185"/>
      <c r="AI99" s="185"/>
      <c r="AJ99" s="185"/>
      <c r="AK99" s="185"/>
      <c r="AL99" s="185"/>
      <c r="AM99" s="185"/>
      <c r="AN99" s="176">
        <v>15075</v>
      </c>
      <c r="AO99" s="176">
        <v>4523</v>
      </c>
      <c r="AP99" s="176">
        <v>7538</v>
      </c>
    </row>
    <row r="100" spans="1:42" ht="47.25" hidden="1" x14ac:dyDescent="0.25">
      <c r="A100" s="204"/>
      <c r="B100" s="206"/>
      <c r="C100" s="163">
        <v>98</v>
      </c>
      <c r="D100" s="164" t="s">
        <v>1517</v>
      </c>
      <c r="E100" s="163" t="s">
        <v>1512</v>
      </c>
      <c r="F100" s="165">
        <v>1.01</v>
      </c>
      <c r="G100" s="172">
        <v>1</v>
      </c>
      <c r="H100" s="172" t="s">
        <v>1343</v>
      </c>
      <c r="I100" s="165">
        <v>1.01</v>
      </c>
      <c r="J100" s="174">
        <v>22168.799999999999</v>
      </c>
      <c r="K100" s="174">
        <v>1.1000000000000001</v>
      </c>
      <c r="L100" s="175">
        <v>1</v>
      </c>
      <c r="M100" s="174"/>
      <c r="N100" s="174"/>
      <c r="O100" s="176">
        <f t="shared" si="9"/>
        <v>24629.536800000002</v>
      </c>
      <c r="P100" s="176">
        <f t="shared" si="14"/>
        <v>7388.8610400000007</v>
      </c>
      <c r="Q100" s="176">
        <f>O100*50/100</f>
        <v>12314.768400000001</v>
      </c>
      <c r="R100" s="174"/>
      <c r="S100" s="205"/>
      <c r="T100" s="207"/>
      <c r="U100" s="208">
        <v>96</v>
      </c>
      <c r="V100" s="212" t="s">
        <v>1517</v>
      </c>
      <c r="W100" s="216" t="s">
        <v>1512</v>
      </c>
      <c r="X100" s="213">
        <v>1.01</v>
      </c>
      <c r="Y100" s="201">
        <v>0.3</v>
      </c>
      <c r="Z100" s="184">
        <v>18755.7</v>
      </c>
      <c r="AA100" s="177">
        <v>1.1499999999999999</v>
      </c>
      <c r="AB100" s="177">
        <v>1</v>
      </c>
      <c r="AC100" s="177">
        <v>1</v>
      </c>
      <c r="AD100" s="177">
        <v>1</v>
      </c>
      <c r="AE100" s="184">
        <f t="shared" si="10"/>
        <v>21784.74555</v>
      </c>
      <c r="AF100" s="184">
        <f t="shared" si="11"/>
        <v>6535.4236649999993</v>
      </c>
      <c r="AG100" s="185"/>
      <c r="AH100" s="185"/>
      <c r="AI100" s="185"/>
      <c r="AJ100" s="185"/>
      <c r="AK100" s="185"/>
      <c r="AL100" s="185"/>
      <c r="AM100" s="185"/>
      <c r="AN100" s="176">
        <v>24630</v>
      </c>
      <c r="AO100" s="176">
        <v>7389</v>
      </c>
      <c r="AP100" s="176">
        <v>12315</v>
      </c>
    </row>
    <row r="101" spans="1:42" ht="47.25" hidden="1" x14ac:dyDescent="0.25">
      <c r="A101" s="204"/>
      <c r="B101" s="206"/>
      <c r="C101" s="163">
        <v>99</v>
      </c>
      <c r="D101" s="164" t="s">
        <v>1518</v>
      </c>
      <c r="E101" s="163" t="s">
        <v>1512</v>
      </c>
      <c r="F101" s="165">
        <v>0.4</v>
      </c>
      <c r="G101" s="172">
        <v>1</v>
      </c>
      <c r="H101" s="173">
        <v>1</v>
      </c>
      <c r="I101" s="165">
        <v>0.4</v>
      </c>
      <c r="J101" s="174">
        <v>22168.799999999999</v>
      </c>
      <c r="K101" s="174">
        <v>1.1000000000000001</v>
      </c>
      <c r="L101" s="175">
        <v>1</v>
      </c>
      <c r="M101" s="174"/>
      <c r="N101" s="174"/>
      <c r="O101" s="176">
        <f t="shared" si="9"/>
        <v>9754.2720000000008</v>
      </c>
      <c r="P101" s="176"/>
      <c r="Q101" s="176"/>
      <c r="R101" s="174"/>
      <c r="S101" s="205"/>
      <c r="T101" s="207"/>
      <c r="U101" s="208">
        <v>97</v>
      </c>
      <c r="V101" s="212" t="s">
        <v>1518</v>
      </c>
      <c r="W101" s="216" t="s">
        <v>1512</v>
      </c>
      <c r="X101" s="213">
        <v>0.4</v>
      </c>
      <c r="Y101" s="201">
        <v>1</v>
      </c>
      <c r="Z101" s="184">
        <v>18755.7</v>
      </c>
      <c r="AA101" s="177">
        <v>1.1499999999999999</v>
      </c>
      <c r="AB101" s="177">
        <v>1</v>
      </c>
      <c r="AC101" s="177">
        <v>1</v>
      </c>
      <c r="AD101" s="177">
        <v>1</v>
      </c>
      <c r="AE101" s="184">
        <f t="shared" si="10"/>
        <v>8627.6219999999994</v>
      </c>
      <c r="AF101" s="184">
        <f t="shared" si="11"/>
        <v>8627.6219999999994</v>
      </c>
      <c r="AG101" s="185"/>
      <c r="AH101" s="185"/>
      <c r="AI101" s="185"/>
      <c r="AJ101" s="185"/>
      <c r="AK101" s="185"/>
      <c r="AL101" s="185"/>
      <c r="AM101" s="185"/>
      <c r="AN101" s="176">
        <v>9755</v>
      </c>
      <c r="AO101" s="176">
        <v>0</v>
      </c>
      <c r="AP101" s="176">
        <v>0</v>
      </c>
    </row>
    <row r="102" spans="1:42" ht="63" hidden="1" x14ac:dyDescent="0.25">
      <c r="A102" s="204"/>
      <c r="B102" s="206"/>
      <c r="C102" s="163">
        <v>100</v>
      </c>
      <c r="D102" s="164" t="s">
        <v>1519</v>
      </c>
      <c r="E102" s="163" t="s">
        <v>1512</v>
      </c>
      <c r="F102" s="165">
        <v>1.54</v>
      </c>
      <c r="G102" s="172">
        <v>1</v>
      </c>
      <c r="H102" s="172" t="s">
        <v>1343</v>
      </c>
      <c r="I102" s="165">
        <v>1.54</v>
      </c>
      <c r="J102" s="174">
        <v>22168.799999999999</v>
      </c>
      <c r="K102" s="174">
        <v>1.1000000000000001</v>
      </c>
      <c r="L102" s="175">
        <v>1</v>
      </c>
      <c r="M102" s="174"/>
      <c r="N102" s="174"/>
      <c r="O102" s="176">
        <f t="shared" si="9"/>
        <v>37553.947200000002</v>
      </c>
      <c r="P102" s="176">
        <f t="shared" si="14"/>
        <v>11266.184159999999</v>
      </c>
      <c r="Q102" s="176">
        <f>O102*50/100</f>
        <v>18776.973600000001</v>
      </c>
      <c r="R102" s="174"/>
      <c r="S102" s="205"/>
      <c r="T102" s="207"/>
      <c r="U102" s="208">
        <v>98</v>
      </c>
      <c r="V102" s="212" t="s">
        <v>1519</v>
      </c>
      <c r="W102" s="216" t="s">
        <v>1512</v>
      </c>
      <c r="X102" s="213">
        <v>1.54</v>
      </c>
      <c r="Y102" s="201">
        <v>0.3</v>
      </c>
      <c r="Z102" s="184">
        <v>18755.7</v>
      </c>
      <c r="AA102" s="177">
        <v>1.1499999999999999</v>
      </c>
      <c r="AB102" s="177">
        <v>1</v>
      </c>
      <c r="AC102" s="177">
        <v>1</v>
      </c>
      <c r="AD102" s="177">
        <v>1</v>
      </c>
      <c r="AE102" s="184">
        <f t="shared" si="10"/>
        <v>33216.344700000001</v>
      </c>
      <c r="AF102" s="184">
        <f t="shared" si="11"/>
        <v>9964.9034100000008</v>
      </c>
      <c r="AG102" s="185"/>
      <c r="AH102" s="185"/>
      <c r="AI102" s="185"/>
      <c r="AJ102" s="185"/>
      <c r="AK102" s="185"/>
      <c r="AL102" s="185"/>
      <c r="AM102" s="185"/>
      <c r="AN102" s="176">
        <v>37554</v>
      </c>
      <c r="AO102" s="176">
        <v>11267</v>
      </c>
      <c r="AP102" s="176">
        <v>18777</v>
      </c>
    </row>
    <row r="103" spans="1:42" ht="126" hidden="1" x14ac:dyDescent="0.25">
      <c r="A103" s="204">
        <v>28</v>
      </c>
      <c r="B103" s="206"/>
      <c r="C103" s="163">
        <v>101</v>
      </c>
      <c r="D103" s="164" t="s">
        <v>1520</v>
      </c>
      <c r="E103" s="163" t="s">
        <v>1512</v>
      </c>
      <c r="F103" s="165">
        <v>4.13</v>
      </c>
      <c r="G103" s="172">
        <v>1</v>
      </c>
      <c r="H103" s="173" t="s">
        <v>1354</v>
      </c>
      <c r="I103" s="165">
        <v>4.13</v>
      </c>
      <c r="J103" s="174">
        <v>22168.799999999999</v>
      </c>
      <c r="K103" s="174">
        <v>1.1000000000000001</v>
      </c>
      <c r="L103" s="175">
        <v>1</v>
      </c>
      <c r="M103" s="174"/>
      <c r="N103" s="174"/>
      <c r="O103" s="176">
        <f t="shared" si="9"/>
        <v>100712.8584</v>
      </c>
      <c r="P103" s="176"/>
      <c r="Q103" s="176"/>
      <c r="R103" s="174"/>
      <c r="S103" s="205"/>
      <c r="T103" s="207"/>
      <c r="U103" s="208">
        <v>99</v>
      </c>
      <c r="V103" s="212" t="s">
        <v>1520</v>
      </c>
      <c r="W103" s="216" t="s">
        <v>1512</v>
      </c>
      <c r="X103" s="213">
        <v>4.13</v>
      </c>
      <c r="Y103" s="201">
        <v>1</v>
      </c>
      <c r="Z103" s="184">
        <v>18755.7</v>
      </c>
      <c r="AA103" s="177">
        <v>1.1499999999999999</v>
      </c>
      <c r="AB103" s="177">
        <v>1</v>
      </c>
      <c r="AC103" s="177">
        <v>1</v>
      </c>
      <c r="AD103" s="177">
        <v>1</v>
      </c>
      <c r="AE103" s="184">
        <f t="shared" si="10"/>
        <v>89080.197149999993</v>
      </c>
      <c r="AF103" s="184">
        <f t="shared" si="11"/>
        <v>89080.197149999993</v>
      </c>
      <c r="AG103" s="185"/>
      <c r="AH103" s="185"/>
      <c r="AI103" s="185"/>
      <c r="AJ103" s="185"/>
      <c r="AK103" s="185"/>
      <c r="AL103" s="185"/>
      <c r="AM103" s="185"/>
      <c r="AN103" s="176">
        <v>100713</v>
      </c>
      <c r="AO103" s="176">
        <v>0</v>
      </c>
      <c r="AP103" s="176">
        <v>0</v>
      </c>
    </row>
    <row r="104" spans="1:42" ht="126" hidden="1" x14ac:dyDescent="0.25">
      <c r="A104" s="204"/>
      <c r="B104" s="206"/>
      <c r="C104" s="163">
        <v>102</v>
      </c>
      <c r="D104" s="164" t="s">
        <v>1521</v>
      </c>
      <c r="E104" s="163" t="s">
        <v>1512</v>
      </c>
      <c r="F104" s="165">
        <v>5.82</v>
      </c>
      <c r="G104" s="172">
        <v>1</v>
      </c>
      <c r="H104" s="173" t="s">
        <v>1354</v>
      </c>
      <c r="I104" s="165">
        <v>5.82</v>
      </c>
      <c r="J104" s="174">
        <v>22168.799999999999</v>
      </c>
      <c r="K104" s="174">
        <v>1.1000000000000001</v>
      </c>
      <c r="L104" s="175">
        <v>1</v>
      </c>
      <c r="M104" s="174"/>
      <c r="N104" s="174"/>
      <c r="O104" s="176">
        <f t="shared" si="9"/>
        <v>141924.65760000001</v>
      </c>
      <c r="P104" s="176"/>
      <c r="Q104" s="176"/>
      <c r="R104" s="174"/>
      <c r="S104" s="205"/>
      <c r="T104" s="207"/>
      <c r="U104" s="208">
        <v>100</v>
      </c>
      <c r="V104" s="212" t="s">
        <v>1521</v>
      </c>
      <c r="W104" s="216" t="s">
        <v>1512</v>
      </c>
      <c r="X104" s="213">
        <v>5.82</v>
      </c>
      <c r="Y104" s="201">
        <v>1</v>
      </c>
      <c r="Z104" s="184">
        <v>18755.7</v>
      </c>
      <c r="AA104" s="177">
        <v>1.1499999999999999</v>
      </c>
      <c r="AB104" s="177">
        <v>1</v>
      </c>
      <c r="AC104" s="177">
        <v>1</v>
      </c>
      <c r="AD104" s="177">
        <v>1</v>
      </c>
      <c r="AE104" s="184">
        <f t="shared" si="10"/>
        <v>125531.9001</v>
      </c>
      <c r="AF104" s="184">
        <f t="shared" si="11"/>
        <v>125531.9001</v>
      </c>
      <c r="AG104" s="185"/>
      <c r="AH104" s="185"/>
      <c r="AI104" s="185"/>
      <c r="AJ104" s="185"/>
      <c r="AK104" s="185"/>
      <c r="AL104" s="185"/>
      <c r="AM104" s="185"/>
      <c r="AN104" s="176">
        <v>141925</v>
      </c>
      <c r="AO104" s="176">
        <v>0</v>
      </c>
      <c r="AP104" s="176">
        <v>0</v>
      </c>
    </row>
    <row r="105" spans="1:42" ht="110.25" hidden="1" x14ac:dyDescent="0.25">
      <c r="A105" s="204"/>
      <c r="B105" s="206"/>
      <c r="C105" s="163">
        <v>103</v>
      </c>
      <c r="D105" s="164" t="s">
        <v>1522</v>
      </c>
      <c r="E105" s="163" t="s">
        <v>1512</v>
      </c>
      <c r="F105" s="165">
        <v>1.41</v>
      </c>
      <c r="G105" s="172">
        <v>1</v>
      </c>
      <c r="H105" s="173" t="s">
        <v>1354</v>
      </c>
      <c r="I105" s="165">
        <v>1.41</v>
      </c>
      <c r="J105" s="174">
        <v>22168.799999999999</v>
      </c>
      <c r="K105" s="174">
        <v>1.1000000000000001</v>
      </c>
      <c r="L105" s="175">
        <v>1</v>
      </c>
      <c r="M105" s="174"/>
      <c r="N105" s="174"/>
      <c r="O105" s="176">
        <f t="shared" si="9"/>
        <v>34383.808799999999</v>
      </c>
      <c r="P105" s="176"/>
      <c r="Q105" s="176"/>
      <c r="R105" s="174"/>
      <c r="S105" s="205"/>
      <c r="T105" s="207"/>
      <c r="U105" s="208">
        <v>101</v>
      </c>
      <c r="V105" s="212" t="s">
        <v>1522</v>
      </c>
      <c r="W105" s="216" t="s">
        <v>1512</v>
      </c>
      <c r="X105" s="213">
        <v>1.41</v>
      </c>
      <c r="Y105" s="201">
        <v>1</v>
      </c>
      <c r="Z105" s="184">
        <v>18755.7</v>
      </c>
      <c r="AA105" s="177">
        <v>1.1499999999999999</v>
      </c>
      <c r="AB105" s="177">
        <v>1</v>
      </c>
      <c r="AC105" s="177">
        <v>1</v>
      </c>
      <c r="AD105" s="177">
        <v>1</v>
      </c>
      <c r="AE105" s="184">
        <f t="shared" si="10"/>
        <v>30412.367549999999</v>
      </c>
      <c r="AF105" s="184">
        <f t="shared" si="11"/>
        <v>30412.367549999999</v>
      </c>
      <c r="AG105" s="185"/>
      <c r="AH105" s="185"/>
      <c r="AI105" s="185"/>
      <c r="AJ105" s="185"/>
      <c r="AK105" s="185"/>
      <c r="AL105" s="185"/>
      <c r="AM105" s="185"/>
      <c r="AN105" s="176">
        <v>34384</v>
      </c>
      <c r="AO105" s="176">
        <v>0</v>
      </c>
      <c r="AP105" s="176">
        <v>0</v>
      </c>
    </row>
    <row r="106" spans="1:42" ht="110.25" hidden="1" x14ac:dyDescent="0.25">
      <c r="A106" s="204"/>
      <c r="B106" s="206"/>
      <c r="C106" s="163">
        <v>104</v>
      </c>
      <c r="D106" s="164" t="s">
        <v>1523</v>
      </c>
      <c r="E106" s="163" t="s">
        <v>1512</v>
      </c>
      <c r="F106" s="165">
        <v>2.19</v>
      </c>
      <c r="G106" s="172">
        <v>1</v>
      </c>
      <c r="H106" s="173" t="s">
        <v>1354</v>
      </c>
      <c r="I106" s="165">
        <v>2.19</v>
      </c>
      <c r="J106" s="174">
        <v>22168.799999999999</v>
      </c>
      <c r="K106" s="174">
        <v>1.1000000000000001</v>
      </c>
      <c r="L106" s="175">
        <v>1</v>
      </c>
      <c r="M106" s="174"/>
      <c r="N106" s="174"/>
      <c r="O106" s="176">
        <f t="shared" si="9"/>
        <v>53404.639199999998</v>
      </c>
      <c r="P106" s="176"/>
      <c r="Q106" s="176"/>
      <c r="R106" s="174"/>
      <c r="S106" s="205"/>
      <c r="T106" s="207"/>
      <c r="U106" s="208">
        <v>102</v>
      </c>
      <c r="V106" s="212" t="s">
        <v>1523</v>
      </c>
      <c r="W106" s="216" t="s">
        <v>1512</v>
      </c>
      <c r="X106" s="213">
        <v>2.19</v>
      </c>
      <c r="Y106" s="201">
        <v>1</v>
      </c>
      <c r="Z106" s="184">
        <v>18755.7</v>
      </c>
      <c r="AA106" s="177">
        <v>1.1499999999999999</v>
      </c>
      <c r="AB106" s="177">
        <v>1</v>
      </c>
      <c r="AC106" s="177">
        <v>1</v>
      </c>
      <c r="AD106" s="177">
        <v>1</v>
      </c>
      <c r="AE106" s="184">
        <f t="shared" si="10"/>
        <v>47236.230449999995</v>
      </c>
      <c r="AF106" s="184">
        <f t="shared" si="11"/>
        <v>47236.230449999995</v>
      </c>
      <c r="AG106" s="185"/>
      <c r="AH106" s="185"/>
      <c r="AI106" s="185"/>
      <c r="AJ106" s="185"/>
      <c r="AK106" s="185"/>
      <c r="AL106" s="185"/>
      <c r="AM106" s="185"/>
      <c r="AN106" s="176">
        <v>53405</v>
      </c>
      <c r="AO106" s="176">
        <v>0</v>
      </c>
      <c r="AP106" s="176">
        <v>0</v>
      </c>
    </row>
    <row r="107" spans="1:42" ht="110.25" hidden="1" x14ac:dyDescent="0.25">
      <c r="A107" s="204"/>
      <c r="B107" s="206"/>
      <c r="C107" s="163">
        <v>105</v>
      </c>
      <c r="D107" s="164" t="s">
        <v>1524</v>
      </c>
      <c r="E107" s="163" t="s">
        <v>1512</v>
      </c>
      <c r="F107" s="165">
        <v>2.42</v>
      </c>
      <c r="G107" s="172">
        <v>1</v>
      </c>
      <c r="H107" s="173" t="s">
        <v>1354</v>
      </c>
      <c r="I107" s="165">
        <v>2.42</v>
      </c>
      <c r="J107" s="174">
        <v>22168.799999999999</v>
      </c>
      <c r="K107" s="174">
        <v>1.1000000000000001</v>
      </c>
      <c r="L107" s="175">
        <v>1</v>
      </c>
      <c r="M107" s="174"/>
      <c r="N107" s="174"/>
      <c r="O107" s="176">
        <f t="shared" si="9"/>
        <v>59013.345600000001</v>
      </c>
      <c r="P107" s="176"/>
      <c r="Q107" s="176"/>
      <c r="R107" s="174"/>
      <c r="S107" s="205"/>
      <c r="T107" s="207"/>
      <c r="U107" s="208">
        <v>103</v>
      </c>
      <c r="V107" s="212" t="s">
        <v>1524</v>
      </c>
      <c r="W107" s="216" t="s">
        <v>1512</v>
      </c>
      <c r="X107" s="213">
        <v>2.42</v>
      </c>
      <c r="Y107" s="201">
        <v>1</v>
      </c>
      <c r="Z107" s="184">
        <v>18755.7</v>
      </c>
      <c r="AA107" s="177">
        <v>1.1499999999999999</v>
      </c>
      <c r="AB107" s="177">
        <v>1</v>
      </c>
      <c r="AC107" s="177">
        <v>1</v>
      </c>
      <c r="AD107" s="177">
        <v>1</v>
      </c>
      <c r="AE107" s="184">
        <f t="shared" si="10"/>
        <v>52197.113099999995</v>
      </c>
      <c r="AF107" s="184">
        <f t="shared" si="11"/>
        <v>52197.113099999995</v>
      </c>
      <c r="AG107" s="185"/>
      <c r="AH107" s="185"/>
      <c r="AI107" s="185"/>
      <c r="AJ107" s="185"/>
      <c r="AK107" s="185"/>
      <c r="AL107" s="185"/>
      <c r="AM107" s="185"/>
      <c r="AN107" s="176">
        <v>59014</v>
      </c>
      <c r="AO107" s="176">
        <v>0</v>
      </c>
      <c r="AP107" s="176">
        <v>0</v>
      </c>
    </row>
    <row r="108" spans="1:42" ht="94.5" hidden="1" x14ac:dyDescent="0.25">
      <c r="A108" s="204"/>
      <c r="B108" s="206"/>
      <c r="C108" s="163">
        <v>106</v>
      </c>
      <c r="D108" s="164" t="s">
        <v>1525</v>
      </c>
      <c r="E108" s="163" t="s">
        <v>1512</v>
      </c>
      <c r="F108" s="165">
        <v>1.02</v>
      </c>
      <c r="G108" s="172">
        <v>1</v>
      </c>
      <c r="H108" s="172" t="s">
        <v>1343</v>
      </c>
      <c r="I108" s="165">
        <v>1.02</v>
      </c>
      <c r="J108" s="174">
        <v>22168.799999999999</v>
      </c>
      <c r="K108" s="174">
        <v>1.1000000000000001</v>
      </c>
      <c r="L108" s="175">
        <v>1</v>
      </c>
      <c r="M108" s="174"/>
      <c r="N108" s="174"/>
      <c r="O108" s="176">
        <f t="shared" si="9"/>
        <v>24873.393599999999</v>
      </c>
      <c r="P108" s="176">
        <f>O108*30/100</f>
        <v>7462.0180799999998</v>
      </c>
      <c r="Q108" s="176">
        <f>O108*50/100</f>
        <v>12436.6968</v>
      </c>
      <c r="R108" s="174"/>
      <c r="S108" s="205"/>
      <c r="T108" s="207"/>
      <c r="U108" s="208">
        <v>104</v>
      </c>
      <c r="V108" s="212" t="s">
        <v>1525</v>
      </c>
      <c r="W108" s="216" t="s">
        <v>1512</v>
      </c>
      <c r="X108" s="213">
        <v>1.02</v>
      </c>
      <c r="Y108" s="201">
        <v>0.3</v>
      </c>
      <c r="Z108" s="184">
        <v>18755.7</v>
      </c>
      <c r="AA108" s="177">
        <v>1.1499999999999999</v>
      </c>
      <c r="AB108" s="177">
        <v>1</v>
      </c>
      <c r="AC108" s="177">
        <v>1</v>
      </c>
      <c r="AD108" s="177">
        <v>1</v>
      </c>
      <c r="AE108" s="184">
        <f t="shared" si="10"/>
        <v>22000.436099999999</v>
      </c>
      <c r="AF108" s="184">
        <f t="shared" si="11"/>
        <v>6600.1308299999992</v>
      </c>
      <c r="AG108" s="185"/>
      <c r="AH108" s="185"/>
      <c r="AI108" s="185"/>
      <c r="AJ108" s="185"/>
      <c r="AK108" s="185"/>
      <c r="AL108" s="185"/>
      <c r="AM108" s="185"/>
      <c r="AN108" s="176">
        <v>24874</v>
      </c>
      <c r="AO108" s="176">
        <v>7463</v>
      </c>
      <c r="AP108" s="176">
        <v>12437</v>
      </c>
    </row>
    <row r="109" spans="1:42" ht="78.75" hidden="1" x14ac:dyDescent="0.25">
      <c r="A109" s="204"/>
      <c r="B109" s="206"/>
      <c r="C109" s="163">
        <v>107</v>
      </c>
      <c r="D109" s="164" t="s">
        <v>1526</v>
      </c>
      <c r="E109" s="163" t="s">
        <v>1527</v>
      </c>
      <c r="F109" s="165">
        <v>4.21</v>
      </c>
      <c r="G109" s="172">
        <v>1</v>
      </c>
      <c r="H109" s="172" t="s">
        <v>1343</v>
      </c>
      <c r="I109" s="165">
        <v>4.21</v>
      </c>
      <c r="J109" s="174">
        <v>22168.799999999999</v>
      </c>
      <c r="K109" s="174">
        <v>1.1000000000000001</v>
      </c>
      <c r="L109" s="175">
        <v>1</v>
      </c>
      <c r="M109" s="174"/>
      <c r="N109" s="174"/>
      <c r="O109" s="176">
        <f t="shared" si="9"/>
        <v>102663.71279999999</v>
      </c>
      <c r="P109" s="176">
        <f>O109*30/100</f>
        <v>30799.113839999995</v>
      </c>
      <c r="Q109" s="176">
        <f>O109*50/100</f>
        <v>51331.856399999997</v>
      </c>
      <c r="R109" s="174"/>
      <c r="S109" s="205">
        <v>22</v>
      </c>
      <c r="T109" s="207"/>
      <c r="U109" s="208">
        <v>105</v>
      </c>
      <c r="V109" s="212" t="s">
        <v>1526</v>
      </c>
      <c r="W109" s="216" t="s">
        <v>1527</v>
      </c>
      <c r="X109" s="213">
        <v>4.21</v>
      </c>
      <c r="Y109" s="201">
        <v>0.3</v>
      </c>
      <c r="Z109" s="184">
        <v>18755.7</v>
      </c>
      <c r="AA109" s="177">
        <v>1.1499999999999999</v>
      </c>
      <c r="AB109" s="177">
        <v>1</v>
      </c>
      <c r="AC109" s="177">
        <v>1.06</v>
      </c>
      <c r="AD109" s="177">
        <v>1.04</v>
      </c>
      <c r="AE109" s="184">
        <f t="shared" si="10"/>
        <v>100104.22743672</v>
      </c>
      <c r="AF109" s="184">
        <f t="shared" si="11"/>
        <v>30031.268231015998</v>
      </c>
      <c r="AG109" s="185"/>
      <c r="AH109" s="185"/>
      <c r="AI109" s="185"/>
      <c r="AJ109" s="185"/>
      <c r="AK109" s="185"/>
      <c r="AL109" s="185"/>
      <c r="AM109" s="185"/>
      <c r="AN109" s="176">
        <v>102664</v>
      </c>
      <c r="AO109" s="176">
        <v>30800</v>
      </c>
      <c r="AP109" s="176">
        <v>51332</v>
      </c>
    </row>
    <row r="110" spans="1:42" ht="94.5" hidden="1" x14ac:dyDescent="0.25">
      <c r="A110" s="204"/>
      <c r="B110" s="206"/>
      <c r="C110" s="163">
        <v>108</v>
      </c>
      <c r="D110" s="164" t="s">
        <v>1528</v>
      </c>
      <c r="E110" s="163" t="s">
        <v>1527</v>
      </c>
      <c r="F110" s="165">
        <v>16.02</v>
      </c>
      <c r="G110" s="172">
        <v>1</v>
      </c>
      <c r="H110" s="172" t="s">
        <v>1343</v>
      </c>
      <c r="I110" s="165">
        <v>16.02</v>
      </c>
      <c r="J110" s="174">
        <v>22168.799999999999</v>
      </c>
      <c r="K110" s="174">
        <v>1.1000000000000001</v>
      </c>
      <c r="L110" s="175">
        <v>1</v>
      </c>
      <c r="M110" s="174"/>
      <c r="N110" s="174"/>
      <c r="O110" s="176">
        <f t="shared" si="9"/>
        <v>390658.59360000002</v>
      </c>
      <c r="P110" s="176">
        <f>O110*30/100</f>
        <v>117197.57808000001</v>
      </c>
      <c r="Q110" s="176">
        <f>O110*50/100</f>
        <v>195329.29680000001</v>
      </c>
      <c r="R110" s="174"/>
      <c r="S110" s="205"/>
      <c r="T110" s="207"/>
      <c r="U110" s="208">
        <v>106</v>
      </c>
      <c r="V110" s="212" t="s">
        <v>1528</v>
      </c>
      <c r="W110" s="216" t="s">
        <v>1527</v>
      </c>
      <c r="X110" s="213">
        <v>14.49</v>
      </c>
      <c r="Y110" s="201">
        <v>0.3</v>
      </c>
      <c r="Z110" s="184">
        <v>18755.7</v>
      </c>
      <c r="AA110" s="177">
        <v>1.1499999999999999</v>
      </c>
      <c r="AB110" s="177">
        <v>1</v>
      </c>
      <c r="AC110" s="177">
        <v>1.06</v>
      </c>
      <c r="AD110" s="177">
        <v>1.04</v>
      </c>
      <c r="AE110" s="184">
        <f t="shared" si="10"/>
        <v>344539.25310168002</v>
      </c>
      <c r="AF110" s="184">
        <f t="shared" si="11"/>
        <v>103361.77593050401</v>
      </c>
      <c r="AG110" s="185"/>
      <c r="AH110" s="185"/>
      <c r="AI110" s="185"/>
      <c r="AJ110" s="185"/>
      <c r="AK110" s="185"/>
      <c r="AL110" s="185"/>
      <c r="AM110" s="185"/>
      <c r="AN110" s="176">
        <v>390659</v>
      </c>
      <c r="AO110" s="176">
        <v>117198</v>
      </c>
      <c r="AP110" s="176">
        <v>195330</v>
      </c>
    </row>
    <row r="111" spans="1:42" ht="236.25" hidden="1" x14ac:dyDescent="0.25">
      <c r="A111" s="204"/>
      <c r="B111" s="206"/>
      <c r="C111" s="163">
        <v>109</v>
      </c>
      <c r="D111" s="164" t="s">
        <v>1529</v>
      </c>
      <c r="E111" s="163" t="s">
        <v>1527</v>
      </c>
      <c r="F111" s="165">
        <v>7.4</v>
      </c>
      <c r="G111" s="172">
        <v>1</v>
      </c>
      <c r="H111" s="173">
        <v>1</v>
      </c>
      <c r="I111" s="165">
        <v>7.4</v>
      </c>
      <c r="J111" s="174">
        <v>22168.799999999999</v>
      </c>
      <c r="K111" s="174">
        <v>1.1000000000000001</v>
      </c>
      <c r="L111" s="175">
        <v>1</v>
      </c>
      <c r="M111" s="174">
        <v>1.1499999999999999</v>
      </c>
      <c r="N111" s="174"/>
      <c r="O111" s="176">
        <f>J111*F111*K111*L111*M111</f>
        <v>207522.13679999998</v>
      </c>
      <c r="P111" s="176"/>
      <c r="Q111" s="176"/>
      <c r="R111" s="174"/>
      <c r="S111" s="205"/>
      <c r="T111" s="207"/>
      <c r="U111" s="208">
        <v>107</v>
      </c>
      <c r="V111" s="212" t="s">
        <v>1529</v>
      </c>
      <c r="W111" s="216" t="s">
        <v>1527</v>
      </c>
      <c r="X111" s="213">
        <v>7.4</v>
      </c>
      <c r="Y111" s="201">
        <v>0.3</v>
      </c>
      <c r="Z111" s="184">
        <v>18755.7</v>
      </c>
      <c r="AA111" s="177">
        <v>1.1499999999999999</v>
      </c>
      <c r="AB111" s="177">
        <v>1</v>
      </c>
      <c r="AC111" s="177">
        <v>1.06</v>
      </c>
      <c r="AD111" s="177">
        <v>1.04</v>
      </c>
      <c r="AE111" s="184">
        <f t="shared" si="10"/>
        <v>175955.17411680002</v>
      </c>
      <c r="AF111" s="184">
        <f t="shared" si="11"/>
        <v>52786.552235040006</v>
      </c>
      <c r="AG111" s="185"/>
      <c r="AH111" s="185"/>
      <c r="AI111" s="185"/>
      <c r="AJ111" s="185"/>
      <c r="AK111" s="185"/>
      <c r="AL111" s="185"/>
      <c r="AM111" s="185"/>
      <c r="AN111" s="176">
        <v>207523</v>
      </c>
      <c r="AO111" s="176">
        <v>0</v>
      </c>
      <c r="AP111" s="176">
        <v>0</v>
      </c>
    </row>
    <row r="112" spans="1:42" ht="110.25" hidden="1" x14ac:dyDescent="0.25">
      <c r="A112" s="204"/>
      <c r="B112" s="214" t="s">
        <v>1530</v>
      </c>
      <c r="C112" s="163">
        <v>110</v>
      </c>
      <c r="D112" s="164" t="s">
        <v>1531</v>
      </c>
      <c r="E112" s="163" t="s">
        <v>1527</v>
      </c>
      <c r="F112" s="165">
        <v>1.92</v>
      </c>
      <c r="G112" s="172">
        <v>1</v>
      </c>
      <c r="H112" s="172" t="s">
        <v>1343</v>
      </c>
      <c r="I112" s="165">
        <v>1.92</v>
      </c>
      <c r="J112" s="174">
        <v>22168.799999999999</v>
      </c>
      <c r="K112" s="174">
        <v>1.1000000000000001</v>
      </c>
      <c r="L112" s="175">
        <v>1</v>
      </c>
      <c r="M112" s="174">
        <v>1.1499999999999999</v>
      </c>
      <c r="N112" s="174"/>
      <c r="O112" s="176">
        <f>J112*F112*K112*L112*M112</f>
        <v>53843.581440000002</v>
      </c>
      <c r="P112" s="176">
        <f>O112*30/100</f>
        <v>16153.074432000001</v>
      </c>
      <c r="Q112" s="176">
        <f>O112*50/100</f>
        <v>26921.790720000001</v>
      </c>
      <c r="R112" s="174"/>
      <c r="S112" s="205"/>
      <c r="T112" s="207" t="s">
        <v>1532</v>
      </c>
      <c r="U112" s="208">
        <v>108</v>
      </c>
      <c r="V112" s="212" t="s">
        <v>1531</v>
      </c>
      <c r="W112" s="216" t="s">
        <v>1527</v>
      </c>
      <c r="X112" s="213">
        <v>1.92</v>
      </c>
      <c r="Y112" s="201">
        <v>0.3</v>
      </c>
      <c r="Z112" s="184">
        <v>18755.7</v>
      </c>
      <c r="AA112" s="177">
        <v>1.1499999999999999</v>
      </c>
      <c r="AB112" s="177">
        <v>1</v>
      </c>
      <c r="AC112" s="177">
        <v>1.06</v>
      </c>
      <c r="AD112" s="177">
        <v>1.04</v>
      </c>
      <c r="AE112" s="184">
        <f t="shared" si="10"/>
        <v>45653.234365440003</v>
      </c>
      <c r="AF112" s="184">
        <f t="shared" si="11"/>
        <v>13695.970309632001</v>
      </c>
      <c r="AG112" s="185"/>
      <c r="AH112" s="185"/>
      <c r="AI112" s="185"/>
      <c r="AJ112" s="185"/>
      <c r="AK112" s="185"/>
      <c r="AL112" s="185"/>
      <c r="AM112" s="185"/>
      <c r="AN112" s="176">
        <v>53844</v>
      </c>
      <c r="AO112" s="176">
        <v>16154</v>
      </c>
      <c r="AP112" s="176">
        <v>26922</v>
      </c>
    </row>
    <row r="113" spans="1:42" ht="110.25" hidden="1" x14ac:dyDescent="0.25">
      <c r="A113" s="204"/>
      <c r="B113" s="206"/>
      <c r="C113" s="163">
        <v>111</v>
      </c>
      <c r="D113" s="164" t="s">
        <v>1533</v>
      </c>
      <c r="E113" s="163" t="s">
        <v>1527</v>
      </c>
      <c r="F113" s="165">
        <v>1.39</v>
      </c>
      <c r="G113" s="172">
        <v>1</v>
      </c>
      <c r="H113" s="172" t="s">
        <v>1343</v>
      </c>
      <c r="I113" s="165">
        <v>1.39</v>
      </c>
      <c r="J113" s="174">
        <v>22168.799999999999</v>
      </c>
      <c r="K113" s="174">
        <v>1.1000000000000001</v>
      </c>
      <c r="L113" s="175">
        <v>1</v>
      </c>
      <c r="M113" s="174">
        <v>1.1499999999999999</v>
      </c>
      <c r="N113" s="174"/>
      <c r="O113" s="176">
        <f>J113*F113*K113*L113*M113</f>
        <v>38980.509480000001</v>
      </c>
      <c r="P113" s="176">
        <f>O113*30/100</f>
        <v>11694.152844</v>
      </c>
      <c r="Q113" s="176">
        <f>O113*50/100</f>
        <v>19490.25474</v>
      </c>
      <c r="R113" s="174"/>
      <c r="S113" s="205"/>
      <c r="T113" s="207"/>
      <c r="U113" s="208">
        <v>109</v>
      </c>
      <c r="V113" s="212" t="s">
        <v>1533</v>
      </c>
      <c r="W113" s="216" t="s">
        <v>1527</v>
      </c>
      <c r="X113" s="213">
        <v>1.39</v>
      </c>
      <c r="Y113" s="201">
        <v>0.3</v>
      </c>
      <c r="Z113" s="184">
        <v>18755.7</v>
      </c>
      <c r="AA113" s="177">
        <v>1.1499999999999999</v>
      </c>
      <c r="AB113" s="177">
        <v>1</v>
      </c>
      <c r="AC113" s="177">
        <v>1.06</v>
      </c>
      <c r="AD113" s="177">
        <v>1.04</v>
      </c>
      <c r="AE113" s="184">
        <f t="shared" si="10"/>
        <v>33051.039462480003</v>
      </c>
      <c r="AF113" s="184">
        <f t="shared" si="11"/>
        <v>9915.3118387440009</v>
      </c>
      <c r="AG113" s="185"/>
      <c r="AH113" s="185"/>
      <c r="AI113" s="185"/>
      <c r="AJ113" s="185"/>
      <c r="AK113" s="185"/>
      <c r="AL113" s="185"/>
      <c r="AM113" s="185"/>
      <c r="AN113" s="176">
        <v>38981</v>
      </c>
      <c r="AO113" s="176">
        <v>11695</v>
      </c>
      <c r="AP113" s="176">
        <v>19491</v>
      </c>
    </row>
    <row r="114" spans="1:42" ht="110.25" hidden="1" x14ac:dyDescent="0.25">
      <c r="A114" s="204"/>
      <c r="B114" s="206"/>
      <c r="C114" s="163">
        <v>112</v>
      </c>
      <c r="D114" s="164" t="s">
        <v>1534</v>
      </c>
      <c r="E114" s="163" t="s">
        <v>1527</v>
      </c>
      <c r="F114" s="165">
        <v>1.89</v>
      </c>
      <c r="G114" s="172">
        <v>1</v>
      </c>
      <c r="H114" s="172" t="s">
        <v>1343</v>
      </c>
      <c r="I114" s="165">
        <v>1.89</v>
      </c>
      <c r="J114" s="174">
        <v>22168.799999999999</v>
      </c>
      <c r="K114" s="174">
        <v>1.1000000000000001</v>
      </c>
      <c r="L114" s="175">
        <v>1</v>
      </c>
      <c r="M114" s="174">
        <v>1.1499999999999999</v>
      </c>
      <c r="N114" s="174"/>
      <c r="O114" s="176">
        <f>J114*F114*K114*L114*M114</f>
        <v>53002.275479999997</v>
      </c>
      <c r="P114" s="176">
        <f>O114*30/100</f>
        <v>15900.682644</v>
      </c>
      <c r="Q114" s="176">
        <f>O114*50/100</f>
        <v>26501.137739999998</v>
      </c>
      <c r="R114" s="174"/>
      <c r="S114" s="205"/>
      <c r="T114" s="207"/>
      <c r="U114" s="208">
        <v>110</v>
      </c>
      <c r="V114" s="212" t="s">
        <v>1534</v>
      </c>
      <c r="W114" s="216" t="s">
        <v>1527</v>
      </c>
      <c r="X114" s="213">
        <v>1.89</v>
      </c>
      <c r="Y114" s="201">
        <v>0.3</v>
      </c>
      <c r="Z114" s="184">
        <v>18755.7</v>
      </c>
      <c r="AA114" s="177">
        <v>1.1499999999999999</v>
      </c>
      <c r="AB114" s="177">
        <v>1</v>
      </c>
      <c r="AC114" s="177">
        <v>1.06</v>
      </c>
      <c r="AD114" s="177">
        <v>1.04</v>
      </c>
      <c r="AE114" s="184">
        <f t="shared" si="10"/>
        <v>44939.902578480003</v>
      </c>
      <c r="AF114" s="184">
        <f t="shared" si="11"/>
        <v>13481.970773544001</v>
      </c>
      <c r="AG114" s="185"/>
      <c r="AH114" s="185"/>
      <c r="AI114" s="185"/>
      <c r="AJ114" s="185"/>
      <c r="AK114" s="185"/>
      <c r="AL114" s="185"/>
      <c r="AM114" s="185"/>
      <c r="AN114" s="176">
        <v>53003</v>
      </c>
      <c r="AO114" s="176">
        <v>15901</v>
      </c>
      <c r="AP114" s="176">
        <v>26502</v>
      </c>
    </row>
    <row r="115" spans="1:42" ht="110.25" hidden="1" x14ac:dyDescent="0.25">
      <c r="A115" s="204"/>
      <c r="B115" s="206"/>
      <c r="C115" s="163">
        <v>113</v>
      </c>
      <c r="D115" s="164" t="s">
        <v>1535</v>
      </c>
      <c r="E115" s="163" t="s">
        <v>1527</v>
      </c>
      <c r="F115" s="165">
        <v>2.56</v>
      </c>
      <c r="G115" s="172">
        <v>1</v>
      </c>
      <c r="H115" s="172" t="s">
        <v>1343</v>
      </c>
      <c r="I115" s="165">
        <v>2.56</v>
      </c>
      <c r="J115" s="174">
        <v>22168.799999999999</v>
      </c>
      <c r="K115" s="174">
        <v>1.1000000000000001</v>
      </c>
      <c r="L115" s="175">
        <v>1</v>
      </c>
      <c r="M115" s="174">
        <v>1.1499999999999999</v>
      </c>
      <c r="N115" s="174"/>
      <c r="O115" s="176">
        <f>J115*F115*K115*L115*M115</f>
        <v>71791.441919999997</v>
      </c>
      <c r="P115" s="176">
        <f>O115*30/100</f>
        <v>21537.432576000003</v>
      </c>
      <c r="Q115" s="176">
        <f>O115*50/100</f>
        <v>35895.720959999999</v>
      </c>
      <c r="R115" s="174"/>
      <c r="S115" s="205"/>
      <c r="T115" s="207"/>
      <c r="U115" s="208">
        <v>111</v>
      </c>
      <c r="V115" s="212" t="s">
        <v>1535</v>
      </c>
      <c r="W115" s="216" t="s">
        <v>1527</v>
      </c>
      <c r="X115" s="213">
        <v>2.56</v>
      </c>
      <c r="Y115" s="201">
        <v>0.3</v>
      </c>
      <c r="Z115" s="184">
        <v>18755.7</v>
      </c>
      <c r="AA115" s="177">
        <v>1.1499999999999999</v>
      </c>
      <c r="AB115" s="177">
        <v>1</v>
      </c>
      <c r="AC115" s="177">
        <v>1.06</v>
      </c>
      <c r="AD115" s="177">
        <v>1.04</v>
      </c>
      <c r="AE115" s="184">
        <f t="shared" si="10"/>
        <v>60870.979153920009</v>
      </c>
      <c r="AF115" s="184">
        <f t="shared" si="11"/>
        <v>18261.293746176001</v>
      </c>
      <c r="AG115" s="185"/>
      <c r="AH115" s="185"/>
      <c r="AI115" s="185"/>
      <c r="AJ115" s="185"/>
      <c r="AK115" s="185"/>
      <c r="AL115" s="185"/>
      <c r="AM115" s="185"/>
      <c r="AN115" s="176">
        <v>71792</v>
      </c>
      <c r="AO115" s="176">
        <v>21538</v>
      </c>
      <c r="AP115" s="176">
        <v>35896</v>
      </c>
    </row>
    <row r="116" spans="1:42" ht="47.25" hidden="1" x14ac:dyDescent="0.25">
      <c r="A116" s="204"/>
      <c r="B116" s="206"/>
      <c r="C116" s="163">
        <v>114</v>
      </c>
      <c r="D116" s="164" t="s">
        <v>1536</v>
      </c>
      <c r="E116" s="163" t="s">
        <v>1537</v>
      </c>
      <c r="F116" s="165">
        <v>1.66</v>
      </c>
      <c r="G116" s="172">
        <v>1</v>
      </c>
      <c r="H116" s="172" t="s">
        <v>1343</v>
      </c>
      <c r="I116" s="165">
        <v>1.66</v>
      </c>
      <c r="J116" s="174">
        <v>22168.799999999999</v>
      </c>
      <c r="K116" s="174">
        <v>1.1000000000000001</v>
      </c>
      <c r="L116" s="175">
        <v>1</v>
      </c>
      <c r="M116" s="174"/>
      <c r="N116" s="174"/>
      <c r="O116" s="176">
        <f t="shared" si="9"/>
        <v>40480.228799999997</v>
      </c>
      <c r="P116" s="176">
        <f>O116*30/100</f>
        <v>12144.068639999998</v>
      </c>
      <c r="Q116" s="176">
        <f>O116*50/100</f>
        <v>20240.114399999999</v>
      </c>
      <c r="R116" s="174"/>
      <c r="S116" s="205"/>
      <c r="T116" s="207"/>
      <c r="U116" s="208">
        <v>112</v>
      </c>
      <c r="V116" s="212" t="s">
        <v>1536</v>
      </c>
      <c r="W116" s="216" t="s">
        <v>1537</v>
      </c>
      <c r="X116" s="213">
        <v>1.66</v>
      </c>
      <c r="Y116" s="201">
        <v>0.3</v>
      </c>
      <c r="Z116" s="184">
        <v>18755.7</v>
      </c>
      <c r="AA116" s="177">
        <v>1.1499999999999999</v>
      </c>
      <c r="AB116" s="177">
        <v>1</v>
      </c>
      <c r="AC116" s="177">
        <v>1</v>
      </c>
      <c r="AD116" s="177">
        <v>1</v>
      </c>
      <c r="AE116" s="184">
        <f t="shared" si="10"/>
        <v>35804.631299999994</v>
      </c>
      <c r="AF116" s="184">
        <f t="shared" si="11"/>
        <v>10741.389389999998</v>
      </c>
      <c r="AG116" s="185"/>
      <c r="AH116" s="185"/>
      <c r="AI116" s="185"/>
      <c r="AJ116" s="185"/>
      <c r="AK116" s="185"/>
      <c r="AL116" s="185"/>
      <c r="AM116" s="185"/>
      <c r="AN116" s="176">
        <v>40481</v>
      </c>
      <c r="AO116" s="176">
        <v>12145</v>
      </c>
      <c r="AP116" s="176">
        <v>20241</v>
      </c>
    </row>
    <row r="117" spans="1:42" ht="157.5" hidden="1" x14ac:dyDescent="0.25">
      <c r="A117" s="204"/>
      <c r="B117" s="206"/>
      <c r="C117" s="163">
        <v>115</v>
      </c>
      <c r="D117" s="164" t="s">
        <v>1538</v>
      </c>
      <c r="E117" s="163" t="s">
        <v>1537</v>
      </c>
      <c r="F117" s="165">
        <v>1.82</v>
      </c>
      <c r="G117" s="172">
        <v>1</v>
      </c>
      <c r="H117" s="172" t="s">
        <v>1354</v>
      </c>
      <c r="I117" s="165">
        <v>1.82</v>
      </c>
      <c r="J117" s="174">
        <v>22168.799999999999</v>
      </c>
      <c r="K117" s="174">
        <v>1.1000000000000001</v>
      </c>
      <c r="L117" s="175">
        <v>1</v>
      </c>
      <c r="M117" s="174"/>
      <c r="N117" s="174"/>
      <c r="O117" s="176">
        <f t="shared" si="9"/>
        <v>44381.937600000005</v>
      </c>
      <c r="P117" s="176"/>
      <c r="Q117" s="176"/>
      <c r="R117" s="174"/>
      <c r="S117" s="205"/>
      <c r="T117" s="207"/>
      <c r="U117" s="208">
        <v>113</v>
      </c>
      <c r="V117" s="212" t="s">
        <v>1539</v>
      </c>
      <c r="W117" s="216" t="s">
        <v>1537</v>
      </c>
      <c r="X117" s="213">
        <v>1.82</v>
      </c>
      <c r="Y117" s="201">
        <v>0.3</v>
      </c>
      <c r="Z117" s="184">
        <v>18755.7</v>
      </c>
      <c r="AA117" s="177">
        <v>1.1499999999999999</v>
      </c>
      <c r="AB117" s="177">
        <v>1</v>
      </c>
      <c r="AC117" s="177">
        <v>1</v>
      </c>
      <c r="AD117" s="177">
        <v>1</v>
      </c>
      <c r="AE117" s="184">
        <f t="shared" si="10"/>
        <v>39255.680099999998</v>
      </c>
      <c r="AF117" s="184">
        <f t="shared" si="11"/>
        <v>11776.704029999999</v>
      </c>
      <c r="AG117" s="185"/>
      <c r="AH117" s="185"/>
      <c r="AI117" s="185"/>
      <c r="AJ117" s="185"/>
      <c r="AK117" s="185"/>
      <c r="AL117" s="185"/>
      <c r="AM117" s="185"/>
      <c r="AN117" s="176">
        <v>44382</v>
      </c>
      <c r="AO117" s="176">
        <v>0</v>
      </c>
      <c r="AP117" s="176">
        <v>0</v>
      </c>
    </row>
    <row r="118" spans="1:42" ht="31.5" hidden="1" x14ac:dyDescent="0.25">
      <c r="A118" s="204"/>
      <c r="B118" s="206"/>
      <c r="C118" s="163">
        <v>116</v>
      </c>
      <c r="D118" s="164" t="s">
        <v>1540</v>
      </c>
      <c r="E118" s="163" t="s">
        <v>1537</v>
      </c>
      <c r="F118" s="165">
        <v>1.71</v>
      </c>
      <c r="G118" s="172">
        <v>1</v>
      </c>
      <c r="H118" s="172" t="s">
        <v>1343</v>
      </c>
      <c r="I118" s="165">
        <v>1.71</v>
      </c>
      <c r="J118" s="174">
        <v>22168.799999999999</v>
      </c>
      <c r="K118" s="174">
        <v>1.1000000000000001</v>
      </c>
      <c r="L118" s="175">
        <v>1</v>
      </c>
      <c r="M118" s="174"/>
      <c r="N118" s="174"/>
      <c r="O118" s="176">
        <f t="shared" si="9"/>
        <v>41699.512799999997</v>
      </c>
      <c r="P118" s="176">
        <f>O118*30/100</f>
        <v>12509.853839999998</v>
      </c>
      <c r="Q118" s="176">
        <f>O118*50/100</f>
        <v>20849.756399999998</v>
      </c>
      <c r="R118" s="174"/>
      <c r="S118" s="205"/>
      <c r="T118" s="207"/>
      <c r="U118" s="208">
        <v>114</v>
      </c>
      <c r="V118" s="212" t="s">
        <v>1540</v>
      </c>
      <c r="W118" s="216" t="s">
        <v>1537</v>
      </c>
      <c r="X118" s="213">
        <v>1.71</v>
      </c>
      <c r="Y118" s="201">
        <v>0.3</v>
      </c>
      <c r="Z118" s="184">
        <v>18755.7</v>
      </c>
      <c r="AA118" s="177">
        <v>1.1499999999999999</v>
      </c>
      <c r="AB118" s="177">
        <v>1</v>
      </c>
      <c r="AC118" s="177">
        <v>1</v>
      </c>
      <c r="AD118" s="177">
        <v>1</v>
      </c>
      <c r="AE118" s="184">
        <f t="shared" si="10"/>
        <v>36883.084049999998</v>
      </c>
      <c r="AF118" s="184">
        <f t="shared" si="11"/>
        <v>11064.925214999999</v>
      </c>
      <c r="AG118" s="185"/>
      <c r="AH118" s="185"/>
      <c r="AI118" s="185"/>
      <c r="AJ118" s="185"/>
      <c r="AK118" s="185"/>
      <c r="AL118" s="185"/>
      <c r="AM118" s="185"/>
      <c r="AN118" s="176">
        <v>41700</v>
      </c>
      <c r="AO118" s="176">
        <v>12510</v>
      </c>
      <c r="AP118" s="176">
        <v>20850</v>
      </c>
    </row>
    <row r="119" spans="1:42" ht="141.75" hidden="1" x14ac:dyDescent="0.25">
      <c r="A119" s="204"/>
      <c r="B119" s="206"/>
      <c r="C119" s="163">
        <v>117</v>
      </c>
      <c r="D119" s="164" t="s">
        <v>1541</v>
      </c>
      <c r="E119" s="163" t="s">
        <v>1542</v>
      </c>
      <c r="F119" s="165">
        <v>1.98</v>
      </c>
      <c r="G119" s="172">
        <v>1</v>
      </c>
      <c r="H119" s="173" t="s">
        <v>1354</v>
      </c>
      <c r="I119" s="165">
        <v>1.98</v>
      </c>
      <c r="J119" s="174">
        <v>22168.799999999999</v>
      </c>
      <c r="K119" s="174">
        <v>1.1000000000000001</v>
      </c>
      <c r="L119" s="175">
        <v>1</v>
      </c>
      <c r="M119" s="174"/>
      <c r="N119" s="174"/>
      <c r="O119" s="176">
        <f t="shared" si="9"/>
        <v>48283.646399999998</v>
      </c>
      <c r="P119" s="176"/>
      <c r="Q119" s="176"/>
      <c r="R119" s="174"/>
      <c r="S119" s="205"/>
      <c r="T119" s="207"/>
      <c r="U119" s="208">
        <v>115</v>
      </c>
      <c r="V119" s="212" t="s">
        <v>1543</v>
      </c>
      <c r="W119" s="216" t="s">
        <v>1542</v>
      </c>
      <c r="X119" s="213">
        <v>2.06</v>
      </c>
      <c r="Y119" s="201">
        <v>1</v>
      </c>
      <c r="Z119" s="184">
        <v>18755.7</v>
      </c>
      <c r="AA119" s="177">
        <v>1.1499999999999999</v>
      </c>
      <c r="AB119" s="177">
        <v>1</v>
      </c>
      <c r="AC119" s="177">
        <v>1</v>
      </c>
      <c r="AD119" s="177">
        <v>1</v>
      </c>
      <c r="AE119" s="184">
        <f t="shared" si="10"/>
        <v>44432.253300000004</v>
      </c>
      <c r="AF119" s="184">
        <f t="shared" si="11"/>
        <v>44432.253300000004</v>
      </c>
      <c r="AG119" s="185"/>
      <c r="AH119" s="185"/>
      <c r="AI119" s="185"/>
      <c r="AJ119" s="185"/>
      <c r="AK119" s="185"/>
      <c r="AL119" s="185"/>
      <c r="AM119" s="185"/>
      <c r="AN119" s="176">
        <v>48284</v>
      </c>
      <c r="AO119" s="176">
        <v>0</v>
      </c>
      <c r="AP119" s="176">
        <v>0</v>
      </c>
    </row>
    <row r="120" spans="1:42" ht="141.75" hidden="1" x14ac:dyDescent="0.25">
      <c r="A120" s="204"/>
      <c r="B120" s="206"/>
      <c r="C120" s="163">
        <v>118</v>
      </c>
      <c r="D120" s="164" t="s">
        <v>1544</v>
      </c>
      <c r="E120" s="163" t="s">
        <v>1542</v>
      </c>
      <c r="F120" s="165">
        <v>3.66</v>
      </c>
      <c r="G120" s="172">
        <v>1</v>
      </c>
      <c r="H120" s="173" t="s">
        <v>1354</v>
      </c>
      <c r="I120" s="165">
        <v>3.66</v>
      </c>
      <c r="J120" s="174">
        <v>22168.799999999999</v>
      </c>
      <c r="K120" s="174">
        <v>1.1000000000000001</v>
      </c>
      <c r="L120" s="175">
        <v>1</v>
      </c>
      <c r="M120" s="174"/>
      <c r="N120" s="174"/>
      <c r="O120" s="176">
        <f t="shared" si="9"/>
        <v>89251.588799999998</v>
      </c>
      <c r="P120" s="176"/>
      <c r="Q120" s="176"/>
      <c r="R120" s="174"/>
      <c r="S120" s="205"/>
      <c r="T120" s="207"/>
      <c r="U120" s="208">
        <v>116</v>
      </c>
      <c r="V120" s="212" t="s">
        <v>1544</v>
      </c>
      <c r="W120" s="216" t="s">
        <v>1542</v>
      </c>
      <c r="X120" s="213">
        <v>3.66</v>
      </c>
      <c r="Y120" s="201">
        <v>1</v>
      </c>
      <c r="Z120" s="184">
        <v>18755.7</v>
      </c>
      <c r="AA120" s="177">
        <v>1.1499999999999999</v>
      </c>
      <c r="AB120" s="177">
        <v>1</v>
      </c>
      <c r="AC120" s="177">
        <v>1</v>
      </c>
      <c r="AD120" s="177">
        <v>1</v>
      </c>
      <c r="AE120" s="184">
        <f t="shared" si="10"/>
        <v>78942.741300000009</v>
      </c>
      <c r="AF120" s="184">
        <f t="shared" si="11"/>
        <v>78942.741300000009</v>
      </c>
      <c r="AG120" s="185"/>
      <c r="AH120" s="185"/>
      <c r="AI120" s="185"/>
      <c r="AJ120" s="185"/>
      <c r="AK120" s="185"/>
      <c r="AL120" s="185"/>
      <c r="AM120" s="185"/>
      <c r="AN120" s="176">
        <v>89252</v>
      </c>
      <c r="AO120" s="176">
        <v>0</v>
      </c>
      <c r="AP120" s="176">
        <v>0</v>
      </c>
    </row>
    <row r="121" spans="1:42" ht="141.75" hidden="1" x14ac:dyDescent="0.25">
      <c r="A121" s="204"/>
      <c r="B121" s="215"/>
      <c r="C121" s="163">
        <v>119</v>
      </c>
      <c r="D121" s="164" t="s">
        <v>1545</v>
      </c>
      <c r="E121" s="163" t="s">
        <v>1542</v>
      </c>
      <c r="F121" s="220">
        <v>4.05</v>
      </c>
      <c r="G121" s="172">
        <v>1</v>
      </c>
      <c r="H121" s="173" t="s">
        <v>1354</v>
      </c>
      <c r="I121" s="220">
        <v>4.05</v>
      </c>
      <c r="J121" s="174">
        <v>22168.799999999999</v>
      </c>
      <c r="K121" s="174">
        <v>1.1000000000000001</v>
      </c>
      <c r="L121" s="175">
        <v>1</v>
      </c>
      <c r="M121" s="174"/>
      <c r="N121" s="174"/>
      <c r="O121" s="176">
        <f t="shared" si="9"/>
        <v>98762.004000000001</v>
      </c>
      <c r="P121" s="176"/>
      <c r="Q121" s="176"/>
      <c r="R121" s="174"/>
      <c r="S121" s="20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76">
        <v>98763</v>
      </c>
      <c r="AO121" s="176">
        <v>0</v>
      </c>
      <c r="AP121" s="176">
        <v>0</v>
      </c>
    </row>
    <row r="122" spans="1:42" ht="157.5" hidden="1" x14ac:dyDescent="0.25">
      <c r="A122" s="204"/>
      <c r="B122" s="206"/>
      <c r="C122" s="163">
        <v>120</v>
      </c>
      <c r="D122" s="164" t="s">
        <v>1546</v>
      </c>
      <c r="E122" s="163" t="s">
        <v>1542</v>
      </c>
      <c r="F122" s="165">
        <v>2.4500000000000002</v>
      </c>
      <c r="G122" s="172">
        <v>1</v>
      </c>
      <c r="H122" s="173" t="s">
        <v>1354</v>
      </c>
      <c r="I122" s="165">
        <v>2.4500000000000002</v>
      </c>
      <c r="J122" s="174">
        <v>22168.799999999999</v>
      </c>
      <c r="K122" s="174">
        <v>1.1000000000000001</v>
      </c>
      <c r="L122" s="175">
        <v>1</v>
      </c>
      <c r="M122" s="174"/>
      <c r="N122" s="174"/>
      <c r="O122" s="176">
        <f t="shared" si="9"/>
        <v>59744.916000000005</v>
      </c>
      <c r="P122" s="176"/>
      <c r="Q122" s="176"/>
      <c r="R122" s="174"/>
      <c r="S122" s="205"/>
      <c r="T122" s="207"/>
      <c r="U122" s="208">
        <v>117</v>
      </c>
      <c r="V122" s="212" t="s">
        <v>1546</v>
      </c>
      <c r="W122" s="216" t="s">
        <v>1542</v>
      </c>
      <c r="X122" s="213">
        <v>1.73</v>
      </c>
      <c r="Y122" s="201">
        <v>1</v>
      </c>
      <c r="Z122" s="184">
        <v>18755.7</v>
      </c>
      <c r="AA122" s="177">
        <v>1.1499999999999999</v>
      </c>
      <c r="AB122" s="177">
        <v>1</v>
      </c>
      <c r="AC122" s="177">
        <v>1</v>
      </c>
      <c r="AD122" s="177">
        <v>1</v>
      </c>
      <c r="AE122" s="184">
        <f>X122*Z122*AA122*AB122*AC122*AD122</f>
        <v>37314.465149999996</v>
      </c>
      <c r="AF122" s="184">
        <f>AE122*Y122</f>
        <v>37314.465149999996</v>
      </c>
      <c r="AG122" s="185"/>
      <c r="AH122" s="185"/>
      <c r="AI122" s="185"/>
      <c r="AJ122" s="185"/>
      <c r="AK122" s="185"/>
      <c r="AL122" s="185"/>
      <c r="AM122" s="185"/>
      <c r="AN122" s="176">
        <v>59745</v>
      </c>
      <c r="AO122" s="176">
        <v>0</v>
      </c>
      <c r="AP122" s="176">
        <v>0</v>
      </c>
    </row>
    <row r="123" spans="1:42" ht="31.5" hidden="1" customHeight="1" x14ac:dyDescent="0.25">
      <c r="A123" s="204"/>
      <c r="B123" s="206"/>
      <c r="C123" s="163">
        <v>121</v>
      </c>
      <c r="D123" s="164" t="s">
        <v>1547</v>
      </c>
      <c r="E123" s="163" t="s">
        <v>1542</v>
      </c>
      <c r="F123" s="165">
        <v>4.24</v>
      </c>
      <c r="G123" s="172">
        <v>1</v>
      </c>
      <c r="H123" s="173" t="s">
        <v>1354</v>
      </c>
      <c r="I123" s="165">
        <v>4.24</v>
      </c>
      <c r="J123" s="174">
        <v>22168.799999999999</v>
      </c>
      <c r="K123" s="174">
        <v>1.1000000000000001</v>
      </c>
      <c r="L123" s="175">
        <v>1</v>
      </c>
      <c r="M123" s="174"/>
      <c r="N123" s="174"/>
      <c r="O123" s="176">
        <f t="shared" si="9"/>
        <v>103395.28320000001</v>
      </c>
      <c r="P123" s="176"/>
      <c r="Q123" s="176"/>
      <c r="R123" s="174"/>
      <c r="S123" s="205"/>
      <c r="T123" s="207"/>
      <c r="U123" s="208">
        <v>118</v>
      </c>
      <c r="V123" s="212" t="s">
        <v>1547</v>
      </c>
      <c r="W123" s="216" t="s">
        <v>1542</v>
      </c>
      <c r="X123" s="213">
        <v>2.4500000000000002</v>
      </c>
      <c r="Y123" s="201">
        <v>1</v>
      </c>
      <c r="Z123" s="184">
        <v>18755.7</v>
      </c>
      <c r="AA123" s="177">
        <v>1.1499999999999999</v>
      </c>
      <c r="AB123" s="177">
        <v>1</v>
      </c>
      <c r="AC123" s="177">
        <v>1</v>
      </c>
      <c r="AD123" s="177">
        <v>1</v>
      </c>
      <c r="AE123" s="184">
        <f>X123*Z123*AA123*AB123*AC123*AD123</f>
        <v>52844.18475</v>
      </c>
      <c r="AF123" s="184">
        <f>AE123*Y123</f>
        <v>52844.18475</v>
      </c>
      <c r="AG123" s="185"/>
      <c r="AH123" s="185"/>
      <c r="AI123" s="185"/>
      <c r="AJ123" s="185"/>
      <c r="AK123" s="185"/>
      <c r="AL123" s="185"/>
      <c r="AM123" s="185"/>
      <c r="AN123" s="176">
        <v>103396</v>
      </c>
      <c r="AO123" s="176">
        <v>0</v>
      </c>
      <c r="AP123" s="176">
        <v>0</v>
      </c>
    </row>
    <row r="124" spans="1:42" ht="173.25" hidden="1" x14ac:dyDescent="0.25">
      <c r="A124" s="204"/>
      <c r="B124" s="206"/>
      <c r="C124" s="163">
        <v>122</v>
      </c>
      <c r="D124" s="164" t="s">
        <v>1548</v>
      </c>
      <c r="E124" s="163" t="s">
        <v>1542</v>
      </c>
      <c r="F124" s="165">
        <v>1.4</v>
      </c>
      <c r="G124" s="172">
        <v>1</v>
      </c>
      <c r="H124" s="173" t="s">
        <v>1354</v>
      </c>
      <c r="I124" s="165">
        <v>1.4</v>
      </c>
      <c r="J124" s="174">
        <v>22168.799999999999</v>
      </c>
      <c r="K124" s="174">
        <v>1.1000000000000001</v>
      </c>
      <c r="L124" s="175">
        <v>1</v>
      </c>
      <c r="M124" s="174"/>
      <c r="N124" s="174"/>
      <c r="O124" s="176">
        <f t="shared" si="9"/>
        <v>34139.951999999997</v>
      </c>
      <c r="P124" s="176"/>
      <c r="Q124" s="176"/>
      <c r="R124" s="174"/>
      <c r="S124" s="205">
        <v>23</v>
      </c>
      <c r="T124" s="207"/>
      <c r="U124" s="208">
        <v>120</v>
      </c>
      <c r="V124" s="212" t="s">
        <v>1548</v>
      </c>
      <c r="W124" s="216" t="s">
        <v>1542</v>
      </c>
      <c r="X124" s="213">
        <v>1.8</v>
      </c>
      <c r="Y124" s="201">
        <v>1</v>
      </c>
      <c r="Z124" s="184">
        <v>18755.7</v>
      </c>
      <c r="AA124" s="177">
        <v>1.1499999999999999</v>
      </c>
      <c r="AB124" s="177">
        <v>1</v>
      </c>
      <c r="AC124" s="177">
        <v>1</v>
      </c>
      <c r="AD124" s="177">
        <v>1</v>
      </c>
      <c r="AE124" s="184">
        <f>X124*Z124*AA124*AB124*AC124*AD124</f>
        <v>38824.298999999999</v>
      </c>
      <c r="AF124" s="184">
        <f>AE124*Y124</f>
        <v>38824.298999999999</v>
      </c>
      <c r="AG124" s="185"/>
      <c r="AH124" s="185"/>
      <c r="AI124" s="185"/>
      <c r="AJ124" s="185"/>
      <c r="AK124" s="185"/>
      <c r="AL124" s="185"/>
      <c r="AM124" s="185"/>
      <c r="AN124" s="176">
        <v>34140</v>
      </c>
      <c r="AO124" s="176">
        <v>0</v>
      </c>
      <c r="AP124" s="176">
        <v>0</v>
      </c>
    </row>
    <row r="125" spans="1:42" ht="173.25" hidden="1" x14ac:dyDescent="0.25">
      <c r="A125" s="204"/>
      <c r="B125" s="206"/>
      <c r="C125" s="163">
        <v>123</v>
      </c>
      <c r="D125" s="164" t="s">
        <v>1549</v>
      </c>
      <c r="E125" s="163" t="s">
        <v>1542</v>
      </c>
      <c r="F125" s="165">
        <v>2.46</v>
      </c>
      <c r="G125" s="172">
        <v>1</v>
      </c>
      <c r="H125" s="173" t="s">
        <v>1354</v>
      </c>
      <c r="I125" s="165">
        <v>2.46</v>
      </c>
      <c r="J125" s="174">
        <v>22168.799999999999</v>
      </c>
      <c r="K125" s="174">
        <v>1.1000000000000001</v>
      </c>
      <c r="L125" s="175">
        <v>1</v>
      </c>
      <c r="M125" s="174"/>
      <c r="N125" s="174"/>
      <c r="O125" s="176">
        <f t="shared" si="9"/>
        <v>59988.772799999999</v>
      </c>
      <c r="P125" s="176"/>
      <c r="Q125" s="176"/>
      <c r="R125" s="174"/>
      <c r="S125" s="205"/>
      <c r="T125" s="207"/>
      <c r="U125" s="208">
        <v>121</v>
      </c>
      <c r="V125" s="212" t="s">
        <v>1549</v>
      </c>
      <c r="W125" s="216" t="s">
        <v>1542</v>
      </c>
      <c r="X125" s="213">
        <v>2.46</v>
      </c>
      <c r="Y125" s="201">
        <v>1</v>
      </c>
      <c r="Z125" s="184">
        <v>18755.7</v>
      </c>
      <c r="AA125" s="177">
        <v>1.1499999999999999</v>
      </c>
      <c r="AB125" s="177">
        <v>1</v>
      </c>
      <c r="AC125" s="177">
        <v>1</v>
      </c>
      <c r="AD125" s="177">
        <v>1</v>
      </c>
      <c r="AE125" s="184">
        <f>X125*Z125*AA125*AB125*AC125*AD125</f>
        <v>53059.8753</v>
      </c>
      <c r="AF125" s="184">
        <f>AE125*Y125</f>
        <v>53059.8753</v>
      </c>
      <c r="AG125" s="185"/>
      <c r="AH125" s="185"/>
      <c r="AI125" s="185"/>
      <c r="AJ125" s="185"/>
      <c r="AK125" s="185"/>
      <c r="AL125" s="185"/>
      <c r="AM125" s="185"/>
      <c r="AN125" s="176">
        <v>59989</v>
      </c>
      <c r="AO125" s="176">
        <v>0</v>
      </c>
      <c r="AP125" s="176">
        <v>0</v>
      </c>
    </row>
    <row r="126" spans="1:42" ht="31.5" hidden="1" customHeight="1" x14ac:dyDescent="0.25">
      <c r="A126" s="204"/>
      <c r="B126" s="215"/>
      <c r="C126" s="163">
        <v>124</v>
      </c>
      <c r="D126" s="164" t="s">
        <v>1550</v>
      </c>
      <c r="E126" s="163" t="s">
        <v>1542</v>
      </c>
      <c r="F126" s="165">
        <v>3.24</v>
      </c>
      <c r="G126" s="172">
        <v>1</v>
      </c>
      <c r="H126" s="173" t="s">
        <v>1354</v>
      </c>
      <c r="I126" s="165">
        <v>3.24</v>
      </c>
      <c r="J126" s="174">
        <v>22168.799999999999</v>
      </c>
      <c r="K126" s="174">
        <v>1.1000000000000001</v>
      </c>
      <c r="L126" s="175">
        <v>1</v>
      </c>
      <c r="M126" s="174"/>
      <c r="N126" s="174"/>
      <c r="O126" s="176">
        <f t="shared" si="9"/>
        <v>79009.603200000012</v>
      </c>
      <c r="P126" s="176"/>
      <c r="Q126" s="176"/>
      <c r="R126" s="174"/>
      <c r="S126" s="205">
        <v>24</v>
      </c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76">
        <v>79010</v>
      </c>
      <c r="AO126" s="176">
        <v>0</v>
      </c>
      <c r="AP126" s="176">
        <v>0</v>
      </c>
    </row>
    <row r="127" spans="1:42" ht="31.5" hidden="1" customHeight="1" x14ac:dyDescent="0.25">
      <c r="A127" s="204"/>
      <c r="B127" s="206"/>
      <c r="C127" s="163">
        <v>125</v>
      </c>
      <c r="D127" s="164" t="s">
        <v>1551</v>
      </c>
      <c r="E127" s="163" t="s">
        <v>1542</v>
      </c>
      <c r="F127" s="165">
        <v>1.0900000000000001</v>
      </c>
      <c r="G127" s="172">
        <v>1</v>
      </c>
      <c r="H127" s="173" t="s">
        <v>1354</v>
      </c>
      <c r="I127" s="165">
        <v>1.0900000000000001</v>
      </c>
      <c r="J127" s="174">
        <v>22168.799999999999</v>
      </c>
      <c r="K127" s="174">
        <v>1.1000000000000001</v>
      </c>
      <c r="L127" s="175">
        <v>1</v>
      </c>
      <c r="M127" s="174"/>
      <c r="N127" s="174"/>
      <c r="O127" s="176">
        <f t="shared" si="9"/>
        <v>26580.391200000002</v>
      </c>
      <c r="P127" s="176"/>
      <c r="Q127" s="176"/>
      <c r="R127" s="174"/>
      <c r="S127" s="205">
        <v>25</v>
      </c>
      <c r="T127" s="207"/>
      <c r="U127" s="208">
        <v>122</v>
      </c>
      <c r="V127" s="212" t="s">
        <v>1551</v>
      </c>
      <c r="W127" s="216" t="s">
        <v>1542</v>
      </c>
      <c r="X127" s="213">
        <v>1.29</v>
      </c>
      <c r="Y127" s="201">
        <v>1</v>
      </c>
      <c r="Z127" s="184">
        <v>18755.7</v>
      </c>
      <c r="AA127" s="177">
        <v>1.1499999999999999</v>
      </c>
      <c r="AB127" s="177">
        <v>1</v>
      </c>
      <c r="AC127" s="177">
        <v>1</v>
      </c>
      <c r="AD127" s="177">
        <v>1</v>
      </c>
      <c r="AE127" s="184">
        <f>X127*Z127*AA127*AB127*AC127*AD127</f>
        <v>27824.08095</v>
      </c>
      <c r="AF127" s="184">
        <f>AE127*Y127</f>
        <v>27824.08095</v>
      </c>
      <c r="AG127" s="185"/>
      <c r="AH127" s="185"/>
      <c r="AI127" s="185"/>
      <c r="AJ127" s="185"/>
      <c r="AK127" s="185"/>
      <c r="AL127" s="185"/>
      <c r="AM127" s="185"/>
      <c r="AN127" s="176">
        <v>26581</v>
      </c>
      <c r="AO127" s="176">
        <v>0</v>
      </c>
      <c r="AP127" s="176">
        <v>0</v>
      </c>
    </row>
    <row r="128" spans="1:42" ht="31.5" hidden="1" customHeight="1" x14ac:dyDescent="0.25">
      <c r="A128" s="204"/>
      <c r="B128" s="206"/>
      <c r="C128" s="163">
        <v>126</v>
      </c>
      <c r="D128" s="164" t="s">
        <v>1552</v>
      </c>
      <c r="E128" s="163" t="s">
        <v>1542</v>
      </c>
      <c r="F128" s="165">
        <v>1.36</v>
      </c>
      <c r="G128" s="172">
        <v>1</v>
      </c>
      <c r="H128" s="173" t="s">
        <v>1354</v>
      </c>
      <c r="I128" s="165">
        <v>1.36</v>
      </c>
      <c r="J128" s="174">
        <v>22168.799999999999</v>
      </c>
      <c r="K128" s="174">
        <v>1.1000000000000001</v>
      </c>
      <c r="L128" s="175">
        <v>1</v>
      </c>
      <c r="M128" s="174"/>
      <c r="N128" s="174"/>
      <c r="O128" s="176">
        <f t="shared" si="9"/>
        <v>33164.524799999999</v>
      </c>
      <c r="P128" s="176"/>
      <c r="Q128" s="176"/>
      <c r="R128" s="174"/>
      <c r="S128" s="205"/>
      <c r="T128" s="207"/>
      <c r="U128" s="208">
        <v>123</v>
      </c>
      <c r="V128" s="212" t="s">
        <v>1552</v>
      </c>
      <c r="W128" s="216" t="s">
        <v>1542</v>
      </c>
      <c r="X128" s="213">
        <v>1.36</v>
      </c>
      <c r="Y128" s="201">
        <v>1</v>
      </c>
      <c r="Z128" s="184">
        <v>18755.7</v>
      </c>
      <c r="AA128" s="177">
        <v>1.1499999999999999</v>
      </c>
      <c r="AB128" s="177">
        <v>1</v>
      </c>
      <c r="AC128" s="177">
        <v>1</v>
      </c>
      <c r="AD128" s="177">
        <v>1</v>
      </c>
      <c r="AE128" s="184">
        <f>X128*Z128*AA128*AB128*AC128*AD128</f>
        <v>29333.914800000002</v>
      </c>
      <c r="AF128" s="184">
        <f>AE128*Y128</f>
        <v>29333.914800000002</v>
      </c>
      <c r="AG128" s="185"/>
      <c r="AH128" s="185"/>
      <c r="AI128" s="185"/>
      <c r="AJ128" s="185"/>
      <c r="AK128" s="185"/>
      <c r="AL128" s="185"/>
      <c r="AM128" s="185"/>
      <c r="AN128" s="176">
        <v>33165</v>
      </c>
      <c r="AO128" s="176">
        <v>0</v>
      </c>
      <c r="AP128" s="176">
        <v>0</v>
      </c>
    </row>
    <row r="129" spans="1:42" ht="31.5" hidden="1" customHeight="1" x14ac:dyDescent="0.25">
      <c r="A129" s="204"/>
      <c r="B129" s="215"/>
      <c r="C129" s="163">
        <v>127</v>
      </c>
      <c r="D129" s="164" t="s">
        <v>1553</v>
      </c>
      <c r="E129" s="163" t="s">
        <v>1542</v>
      </c>
      <c r="F129" s="165">
        <v>1.41</v>
      </c>
      <c r="G129" s="172">
        <v>1</v>
      </c>
      <c r="H129" s="173" t="s">
        <v>1354</v>
      </c>
      <c r="I129" s="165">
        <v>1.41</v>
      </c>
      <c r="J129" s="174">
        <v>22168.799999999999</v>
      </c>
      <c r="K129" s="174">
        <v>1.1000000000000001</v>
      </c>
      <c r="L129" s="175">
        <v>1</v>
      </c>
      <c r="M129" s="174"/>
      <c r="N129" s="174"/>
      <c r="O129" s="176">
        <f t="shared" si="9"/>
        <v>34383.808799999999</v>
      </c>
      <c r="P129" s="176"/>
      <c r="Q129" s="176"/>
      <c r="R129" s="174"/>
      <c r="S129" s="20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76">
        <v>34384</v>
      </c>
      <c r="AO129" s="176">
        <v>0</v>
      </c>
      <c r="AP129" s="176">
        <v>0</v>
      </c>
    </row>
    <row r="130" spans="1:42" ht="31.5" hidden="1" customHeight="1" x14ac:dyDescent="0.25">
      <c r="A130" s="204"/>
      <c r="B130" s="206"/>
      <c r="C130" s="163">
        <v>128</v>
      </c>
      <c r="D130" s="164" t="s">
        <v>1554</v>
      </c>
      <c r="E130" s="163" t="s">
        <v>1542</v>
      </c>
      <c r="F130" s="165">
        <v>1.88</v>
      </c>
      <c r="G130" s="172">
        <v>1</v>
      </c>
      <c r="H130" s="173" t="s">
        <v>1354</v>
      </c>
      <c r="I130" s="165">
        <v>1.88</v>
      </c>
      <c r="J130" s="174">
        <v>22168.799999999999</v>
      </c>
      <c r="K130" s="174">
        <v>1.1000000000000001</v>
      </c>
      <c r="L130" s="175">
        <v>1</v>
      </c>
      <c r="M130" s="174"/>
      <c r="N130" s="174"/>
      <c r="O130" s="176">
        <f t="shared" si="9"/>
        <v>45845.078399999999</v>
      </c>
      <c r="P130" s="176"/>
      <c r="Q130" s="176"/>
      <c r="R130" s="174"/>
      <c r="S130" s="205"/>
      <c r="T130" s="207"/>
      <c r="U130" s="208">
        <v>124</v>
      </c>
      <c r="V130" s="212" t="s">
        <v>1555</v>
      </c>
      <c r="W130" s="216" t="s">
        <v>1542</v>
      </c>
      <c r="X130" s="213">
        <v>1.9</v>
      </c>
      <c r="Y130" s="201">
        <v>0.3</v>
      </c>
      <c r="Z130" s="184">
        <v>18755.7</v>
      </c>
      <c r="AA130" s="177">
        <v>1.1499999999999999</v>
      </c>
      <c r="AB130" s="177">
        <v>1</v>
      </c>
      <c r="AC130" s="177">
        <v>1</v>
      </c>
      <c r="AD130" s="177">
        <v>1</v>
      </c>
      <c r="AE130" s="184">
        <f>X130*Z130*AA130*AB130*AC130*AD130</f>
        <v>40981.2045</v>
      </c>
      <c r="AF130" s="184">
        <f>AE130*Y130</f>
        <v>12294.361349999999</v>
      </c>
      <c r="AG130" s="185"/>
      <c r="AH130" s="185"/>
      <c r="AI130" s="185"/>
      <c r="AJ130" s="185"/>
      <c r="AK130" s="185"/>
      <c r="AL130" s="185"/>
      <c r="AM130" s="185"/>
      <c r="AN130" s="176">
        <v>45846</v>
      </c>
      <c r="AO130" s="176">
        <v>0</v>
      </c>
      <c r="AP130" s="176">
        <v>0</v>
      </c>
    </row>
    <row r="131" spans="1:42" ht="18.75" hidden="1" customHeight="1" x14ac:dyDescent="0.25">
      <c r="A131" s="204"/>
      <c r="B131" s="215"/>
      <c r="C131" s="163">
        <v>129</v>
      </c>
      <c r="D131" s="164" t="s">
        <v>1556</v>
      </c>
      <c r="E131" s="163" t="s">
        <v>1542</v>
      </c>
      <c r="F131" s="165">
        <v>1.92</v>
      </c>
      <c r="G131" s="172">
        <v>1</v>
      </c>
      <c r="H131" s="173" t="s">
        <v>1354</v>
      </c>
      <c r="I131" s="165">
        <v>1.92</v>
      </c>
      <c r="J131" s="174">
        <v>22168.799999999999</v>
      </c>
      <c r="K131" s="174">
        <v>1.1000000000000001</v>
      </c>
      <c r="L131" s="175">
        <v>1</v>
      </c>
      <c r="M131" s="174"/>
      <c r="N131" s="174"/>
      <c r="O131" s="176">
        <f t="shared" si="9"/>
        <v>46820.505599999997</v>
      </c>
      <c r="P131" s="176"/>
      <c r="Q131" s="176"/>
      <c r="R131" s="174"/>
      <c r="S131" s="20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76">
        <v>46821</v>
      </c>
      <c r="AO131" s="176">
        <v>0</v>
      </c>
      <c r="AP131" s="176">
        <v>0</v>
      </c>
    </row>
    <row r="132" spans="1:42" ht="31.5" hidden="1" customHeight="1" x14ac:dyDescent="0.25">
      <c r="A132" s="204"/>
      <c r="B132" s="206"/>
      <c r="C132" s="163">
        <v>130</v>
      </c>
      <c r="D132" s="164" t="s">
        <v>1557</v>
      </c>
      <c r="E132" s="163" t="s">
        <v>1542</v>
      </c>
      <c r="F132" s="165">
        <v>2.29</v>
      </c>
      <c r="G132" s="172">
        <v>1</v>
      </c>
      <c r="H132" s="173" t="s">
        <v>1354</v>
      </c>
      <c r="I132" s="165">
        <v>2.29</v>
      </c>
      <c r="J132" s="174">
        <v>22168.799999999999</v>
      </c>
      <c r="K132" s="174">
        <v>1.1000000000000001</v>
      </c>
      <c r="L132" s="175">
        <v>1</v>
      </c>
      <c r="M132" s="174"/>
      <c r="N132" s="174"/>
      <c r="O132" s="176">
        <f t="shared" si="9"/>
        <v>55843.207200000004</v>
      </c>
      <c r="P132" s="176"/>
      <c r="Q132" s="176"/>
      <c r="R132" s="174"/>
      <c r="S132" s="205"/>
      <c r="T132" s="207"/>
      <c r="U132" s="208">
        <v>125</v>
      </c>
      <c r="V132" s="212" t="s">
        <v>1558</v>
      </c>
      <c r="W132" s="216" t="s">
        <v>1542</v>
      </c>
      <c r="X132" s="213">
        <v>2.29</v>
      </c>
      <c r="Y132" s="201">
        <v>1</v>
      </c>
      <c r="Z132" s="184">
        <v>18755.7</v>
      </c>
      <c r="AA132" s="177">
        <v>1.1499999999999999</v>
      </c>
      <c r="AB132" s="177">
        <v>1</v>
      </c>
      <c r="AC132" s="177">
        <v>1</v>
      </c>
      <c r="AD132" s="177">
        <v>1</v>
      </c>
      <c r="AE132" s="184">
        <f>X132*Z132*AA132*AB132*AC132*AD132</f>
        <v>49393.135949999996</v>
      </c>
      <c r="AF132" s="184">
        <f>AE132*Y132</f>
        <v>49393.135949999996</v>
      </c>
      <c r="AG132" s="185"/>
      <c r="AH132" s="185"/>
      <c r="AI132" s="185"/>
      <c r="AJ132" s="185"/>
      <c r="AK132" s="185"/>
      <c r="AL132" s="185"/>
      <c r="AM132" s="185"/>
      <c r="AN132" s="176">
        <v>55844</v>
      </c>
      <c r="AO132" s="176">
        <v>0</v>
      </c>
      <c r="AP132" s="176">
        <v>0</v>
      </c>
    </row>
    <row r="133" spans="1:42" ht="173.25" hidden="1" x14ac:dyDescent="0.25">
      <c r="A133" s="204"/>
      <c r="B133" s="206"/>
      <c r="C133" s="163">
        <v>131</v>
      </c>
      <c r="D133" s="164" t="s">
        <v>1559</v>
      </c>
      <c r="E133" s="163" t="s">
        <v>1542</v>
      </c>
      <c r="F133" s="165">
        <v>3.12</v>
      </c>
      <c r="G133" s="172">
        <v>1</v>
      </c>
      <c r="H133" s="173" t="s">
        <v>1354</v>
      </c>
      <c r="I133" s="165">
        <v>3.12</v>
      </c>
      <c r="J133" s="174">
        <v>22168.799999999999</v>
      </c>
      <c r="K133" s="174">
        <v>1.1000000000000001</v>
      </c>
      <c r="L133" s="175">
        <v>1</v>
      </c>
      <c r="M133" s="174"/>
      <c r="N133" s="174"/>
      <c r="O133" s="176">
        <f t="shared" ref="O133:O196" si="15">J133*K133*L133*F133</f>
        <v>76083.32160000001</v>
      </c>
      <c r="P133" s="176"/>
      <c r="Q133" s="176"/>
      <c r="R133" s="174"/>
      <c r="S133" s="205"/>
      <c r="T133" s="207"/>
      <c r="U133" s="208">
        <v>126</v>
      </c>
      <c r="V133" s="212" t="s">
        <v>1560</v>
      </c>
      <c r="W133" s="216" t="s">
        <v>1542</v>
      </c>
      <c r="X133" s="213">
        <v>3.12</v>
      </c>
      <c r="Y133" s="201">
        <v>1</v>
      </c>
      <c r="Z133" s="184">
        <v>18755.7</v>
      </c>
      <c r="AA133" s="177">
        <v>1.1499999999999999</v>
      </c>
      <c r="AB133" s="177">
        <v>1</v>
      </c>
      <c r="AC133" s="177">
        <v>1</v>
      </c>
      <c r="AD133" s="177">
        <v>1</v>
      </c>
      <c r="AE133" s="184">
        <f>X133*Z133*AA133*AB133*AC133*AD133</f>
        <v>67295.4516</v>
      </c>
      <c r="AF133" s="184">
        <f>AE133*Y133</f>
        <v>67295.4516</v>
      </c>
      <c r="AG133" s="185"/>
      <c r="AH133" s="185"/>
      <c r="AI133" s="185"/>
      <c r="AJ133" s="185"/>
      <c r="AK133" s="185"/>
      <c r="AL133" s="185"/>
      <c r="AM133" s="185"/>
      <c r="AN133" s="176">
        <v>76084</v>
      </c>
      <c r="AO133" s="176">
        <v>0</v>
      </c>
      <c r="AP133" s="176">
        <v>0</v>
      </c>
    </row>
    <row r="134" spans="1:42" ht="173.25" hidden="1" x14ac:dyDescent="0.25">
      <c r="A134" s="204"/>
      <c r="B134" s="206"/>
      <c r="C134" s="163">
        <v>132</v>
      </c>
      <c r="D134" s="164" t="s">
        <v>1561</v>
      </c>
      <c r="E134" s="163" t="s">
        <v>1542</v>
      </c>
      <c r="F134" s="165">
        <v>1.96</v>
      </c>
      <c r="G134" s="172">
        <v>1</v>
      </c>
      <c r="H134" s="173" t="s">
        <v>1354</v>
      </c>
      <c r="I134" s="165">
        <v>1.96</v>
      </c>
      <c r="J134" s="174">
        <v>22168.799999999999</v>
      </c>
      <c r="K134" s="174">
        <v>1.1000000000000001</v>
      </c>
      <c r="L134" s="175">
        <v>1</v>
      </c>
      <c r="M134" s="174"/>
      <c r="N134" s="174"/>
      <c r="O134" s="176">
        <f t="shared" si="15"/>
        <v>47795.932800000002</v>
      </c>
      <c r="P134" s="176"/>
      <c r="Q134" s="176"/>
      <c r="R134" s="174"/>
      <c r="S134" s="205">
        <v>26</v>
      </c>
      <c r="T134" s="207"/>
      <c r="U134" s="208">
        <v>127</v>
      </c>
      <c r="V134" s="212" t="s">
        <v>1562</v>
      </c>
      <c r="W134" s="216" t="s">
        <v>1542</v>
      </c>
      <c r="X134" s="213">
        <v>2.0299999999999998</v>
      </c>
      <c r="Y134" s="201">
        <v>1</v>
      </c>
      <c r="Z134" s="184">
        <v>18755.7</v>
      </c>
      <c r="AA134" s="177">
        <v>1.1499999999999999</v>
      </c>
      <c r="AB134" s="177">
        <v>1</v>
      </c>
      <c r="AC134" s="177">
        <v>1</v>
      </c>
      <c r="AD134" s="177">
        <v>1</v>
      </c>
      <c r="AE134" s="184">
        <f>X134*Z134*AA134*AB134*AC134*AD134</f>
        <v>43785.181649999991</v>
      </c>
      <c r="AF134" s="184">
        <f>AE134*Y134</f>
        <v>43785.181649999991</v>
      </c>
      <c r="AG134" s="185"/>
      <c r="AH134" s="185"/>
      <c r="AI134" s="185"/>
      <c r="AJ134" s="185"/>
      <c r="AK134" s="185"/>
      <c r="AL134" s="185"/>
      <c r="AM134" s="185"/>
      <c r="AN134" s="176">
        <v>47796</v>
      </c>
      <c r="AO134" s="176">
        <v>0</v>
      </c>
      <c r="AP134" s="176">
        <v>0</v>
      </c>
    </row>
    <row r="135" spans="1:42" ht="173.25" hidden="1" x14ac:dyDescent="0.25">
      <c r="A135" s="204"/>
      <c r="B135" s="215"/>
      <c r="C135" s="163">
        <v>133</v>
      </c>
      <c r="D135" s="164" t="s">
        <v>1563</v>
      </c>
      <c r="E135" s="163" t="s">
        <v>1542</v>
      </c>
      <c r="F135" s="165">
        <v>2.17</v>
      </c>
      <c r="G135" s="172">
        <v>1</v>
      </c>
      <c r="H135" s="173" t="s">
        <v>1354</v>
      </c>
      <c r="I135" s="165">
        <v>2.17</v>
      </c>
      <c r="J135" s="174">
        <v>22168.799999999999</v>
      </c>
      <c r="K135" s="174">
        <v>1.1000000000000001</v>
      </c>
      <c r="L135" s="175">
        <v>1</v>
      </c>
      <c r="M135" s="174"/>
      <c r="N135" s="174"/>
      <c r="O135" s="176">
        <f t="shared" si="15"/>
        <v>52916.925600000002</v>
      </c>
      <c r="P135" s="176"/>
      <c r="Q135" s="176"/>
      <c r="R135" s="174"/>
      <c r="S135" s="20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76">
        <v>52917</v>
      </c>
      <c r="AO135" s="176">
        <v>0</v>
      </c>
      <c r="AP135" s="176">
        <v>0</v>
      </c>
    </row>
    <row r="136" spans="1:42" ht="141.75" hidden="1" x14ac:dyDescent="0.25">
      <c r="A136" s="204"/>
      <c r="B136" s="206"/>
      <c r="C136" s="163">
        <v>134</v>
      </c>
      <c r="D136" s="164" t="s">
        <v>1564</v>
      </c>
      <c r="E136" s="163" t="s">
        <v>1542</v>
      </c>
      <c r="F136" s="165">
        <v>2.02</v>
      </c>
      <c r="G136" s="172">
        <v>1</v>
      </c>
      <c r="H136" s="173" t="s">
        <v>1354</v>
      </c>
      <c r="I136" s="165">
        <v>2.02</v>
      </c>
      <c r="J136" s="174">
        <v>22168.799999999999</v>
      </c>
      <c r="K136" s="174">
        <v>1.1000000000000001</v>
      </c>
      <c r="L136" s="175">
        <v>1</v>
      </c>
      <c r="M136" s="174"/>
      <c r="N136" s="174"/>
      <c r="O136" s="176">
        <f t="shared" si="15"/>
        <v>49259.073600000003</v>
      </c>
      <c r="P136" s="176"/>
      <c r="Q136" s="176"/>
      <c r="R136" s="174"/>
      <c r="S136" s="205"/>
      <c r="T136" s="207"/>
      <c r="U136" s="208">
        <v>128</v>
      </c>
      <c r="V136" s="212" t="s">
        <v>1565</v>
      </c>
      <c r="W136" s="216" t="s">
        <v>1542</v>
      </c>
      <c r="X136" s="213">
        <v>2.57</v>
      </c>
      <c r="Y136" s="201">
        <v>1</v>
      </c>
      <c r="Z136" s="184">
        <v>18755.7</v>
      </c>
      <c r="AA136" s="177">
        <v>1.1499999999999999</v>
      </c>
      <c r="AB136" s="177">
        <v>1</v>
      </c>
      <c r="AC136" s="177">
        <v>1</v>
      </c>
      <c r="AD136" s="177">
        <v>1</v>
      </c>
      <c r="AE136" s="184">
        <f>X136*Z136*AA136*AB136*AC136*AD136</f>
        <v>55432.471349999993</v>
      </c>
      <c r="AF136" s="184">
        <f>AE136*Y136</f>
        <v>55432.471349999993</v>
      </c>
      <c r="AG136" s="185"/>
      <c r="AH136" s="185"/>
      <c r="AI136" s="185"/>
      <c r="AJ136" s="185"/>
      <c r="AK136" s="185"/>
      <c r="AL136" s="185"/>
      <c r="AM136" s="185"/>
      <c r="AN136" s="176">
        <v>49260</v>
      </c>
      <c r="AO136" s="176">
        <v>0</v>
      </c>
      <c r="AP136" s="176">
        <v>0</v>
      </c>
    </row>
    <row r="137" spans="1:42" ht="141.75" hidden="1" x14ac:dyDescent="0.25">
      <c r="A137" s="204"/>
      <c r="B137" s="215"/>
      <c r="C137" s="163">
        <v>135</v>
      </c>
      <c r="D137" s="164" t="s">
        <v>1566</v>
      </c>
      <c r="E137" s="163" t="s">
        <v>1542</v>
      </c>
      <c r="F137" s="165">
        <v>2.57</v>
      </c>
      <c r="G137" s="172">
        <v>1</v>
      </c>
      <c r="H137" s="173" t="s">
        <v>1354</v>
      </c>
      <c r="I137" s="165">
        <v>2.57</v>
      </c>
      <c r="J137" s="174">
        <v>22168.799999999999</v>
      </c>
      <c r="K137" s="174">
        <v>1.1000000000000001</v>
      </c>
      <c r="L137" s="175">
        <v>1</v>
      </c>
      <c r="M137" s="174"/>
      <c r="N137" s="174"/>
      <c r="O137" s="176">
        <f t="shared" si="15"/>
        <v>62671.1976</v>
      </c>
      <c r="P137" s="176"/>
      <c r="Q137" s="176"/>
      <c r="R137" s="174"/>
      <c r="S137" s="205">
        <v>27</v>
      </c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76">
        <v>62672</v>
      </c>
      <c r="AO137" s="176">
        <v>0</v>
      </c>
      <c r="AP137" s="176">
        <v>0</v>
      </c>
    </row>
    <row r="138" spans="1:42" ht="141.75" hidden="1" x14ac:dyDescent="0.25">
      <c r="A138" s="204"/>
      <c r="B138" s="215"/>
      <c r="C138" s="163">
        <v>136</v>
      </c>
      <c r="D138" s="164" t="s">
        <v>1567</v>
      </c>
      <c r="E138" s="163" t="s">
        <v>1542</v>
      </c>
      <c r="F138" s="165">
        <v>3.14</v>
      </c>
      <c r="G138" s="172">
        <v>1</v>
      </c>
      <c r="H138" s="173" t="s">
        <v>1354</v>
      </c>
      <c r="I138" s="165">
        <v>3.14</v>
      </c>
      <c r="J138" s="174">
        <v>22168.799999999999</v>
      </c>
      <c r="K138" s="174">
        <v>1.1000000000000001</v>
      </c>
      <c r="L138" s="175">
        <v>1</v>
      </c>
      <c r="M138" s="174"/>
      <c r="N138" s="174"/>
      <c r="O138" s="176">
        <f t="shared" si="15"/>
        <v>76571.035199999998</v>
      </c>
      <c r="P138" s="176"/>
      <c r="Q138" s="176"/>
      <c r="R138" s="174"/>
      <c r="S138" s="20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76">
        <v>76572</v>
      </c>
      <c r="AO138" s="176">
        <v>0</v>
      </c>
      <c r="AP138" s="176">
        <v>0</v>
      </c>
    </row>
    <row r="139" spans="1:42" ht="141.75" hidden="1" x14ac:dyDescent="0.25">
      <c r="A139" s="204"/>
      <c r="B139" s="206"/>
      <c r="C139" s="163">
        <v>137</v>
      </c>
      <c r="D139" s="164" t="s">
        <v>1568</v>
      </c>
      <c r="E139" s="163" t="s">
        <v>1542</v>
      </c>
      <c r="F139" s="165">
        <v>2.48</v>
      </c>
      <c r="G139" s="172">
        <v>1</v>
      </c>
      <c r="H139" s="173" t="s">
        <v>1354</v>
      </c>
      <c r="I139" s="165">
        <v>2.48</v>
      </c>
      <c r="J139" s="174">
        <v>22168.799999999999</v>
      </c>
      <c r="K139" s="174">
        <v>1.1000000000000001</v>
      </c>
      <c r="L139" s="175">
        <v>1</v>
      </c>
      <c r="M139" s="174"/>
      <c r="N139" s="174"/>
      <c r="O139" s="176">
        <f t="shared" si="15"/>
        <v>60476.486400000002</v>
      </c>
      <c r="P139" s="176"/>
      <c r="Q139" s="176"/>
      <c r="R139" s="174"/>
      <c r="S139" s="205"/>
      <c r="T139" s="207"/>
      <c r="U139" s="208">
        <v>129</v>
      </c>
      <c r="V139" s="212" t="s">
        <v>1568</v>
      </c>
      <c r="W139" s="216" t="s">
        <v>1542</v>
      </c>
      <c r="X139" s="213">
        <v>2.48</v>
      </c>
      <c r="Y139" s="201">
        <v>1</v>
      </c>
      <c r="Z139" s="184">
        <v>18755.7</v>
      </c>
      <c r="AA139" s="177">
        <v>1.1499999999999999</v>
      </c>
      <c r="AB139" s="177">
        <v>1</v>
      </c>
      <c r="AC139" s="177">
        <v>1</v>
      </c>
      <c r="AD139" s="177">
        <v>1</v>
      </c>
      <c r="AE139" s="184">
        <f>X139*Z139*AA139*AB139*AC139*AD139</f>
        <v>53491.256399999991</v>
      </c>
      <c r="AF139" s="184">
        <f>AE139*Y139</f>
        <v>53491.256399999991</v>
      </c>
      <c r="AG139" s="185"/>
      <c r="AH139" s="185"/>
      <c r="AI139" s="185"/>
      <c r="AJ139" s="185"/>
      <c r="AK139" s="185"/>
      <c r="AL139" s="185"/>
      <c r="AM139" s="185"/>
      <c r="AN139" s="176">
        <v>60477</v>
      </c>
      <c r="AO139" s="176">
        <v>0</v>
      </c>
      <c r="AP139" s="176">
        <v>0</v>
      </c>
    </row>
    <row r="140" spans="1:42" ht="141.75" hidden="1" x14ac:dyDescent="0.25">
      <c r="A140" s="204"/>
      <c r="B140" s="206"/>
      <c r="C140" s="163">
        <v>138</v>
      </c>
      <c r="D140" s="164" t="s">
        <v>1569</v>
      </c>
      <c r="E140" s="163" t="s">
        <v>1542</v>
      </c>
      <c r="F140" s="165">
        <v>0.5</v>
      </c>
      <c r="G140" s="172">
        <v>1</v>
      </c>
      <c r="H140" s="172" t="s">
        <v>1343</v>
      </c>
      <c r="I140" s="165">
        <v>0.5</v>
      </c>
      <c r="J140" s="174">
        <v>22168.799999999999</v>
      </c>
      <c r="K140" s="174">
        <v>1.1000000000000001</v>
      </c>
      <c r="L140" s="175">
        <v>1</v>
      </c>
      <c r="M140" s="174"/>
      <c r="N140" s="174"/>
      <c r="O140" s="176">
        <f t="shared" si="15"/>
        <v>12192.84</v>
      </c>
      <c r="P140" s="176"/>
      <c r="Q140" s="176"/>
      <c r="R140" s="174"/>
      <c r="S140" s="205"/>
      <c r="T140" s="207"/>
      <c r="U140" s="208">
        <v>130</v>
      </c>
      <c r="V140" s="212" t="s">
        <v>1569</v>
      </c>
      <c r="W140" s="216" t="s">
        <v>1542</v>
      </c>
      <c r="X140" s="213">
        <v>0.5</v>
      </c>
      <c r="Y140" s="201">
        <v>0.3</v>
      </c>
      <c r="Z140" s="184">
        <v>18755.7</v>
      </c>
      <c r="AA140" s="177">
        <v>1.1499999999999999</v>
      </c>
      <c r="AB140" s="177">
        <v>1</v>
      </c>
      <c r="AC140" s="177">
        <v>1</v>
      </c>
      <c r="AD140" s="177">
        <v>1</v>
      </c>
      <c r="AE140" s="184">
        <f t="shared" ref="AE140:AE150" si="16">X140*Z140*AA140*AB140*AC140*AD140</f>
        <v>10784.5275</v>
      </c>
      <c r="AF140" s="184">
        <f>AE140*Y140</f>
        <v>3235.3582499999998</v>
      </c>
      <c r="AG140" s="185"/>
      <c r="AH140" s="185"/>
      <c r="AI140" s="185"/>
      <c r="AJ140" s="185"/>
      <c r="AK140" s="185"/>
      <c r="AL140" s="185"/>
      <c r="AM140" s="185"/>
      <c r="AN140" s="176">
        <v>12193</v>
      </c>
      <c r="AO140" s="176">
        <v>0</v>
      </c>
      <c r="AP140" s="176">
        <v>0</v>
      </c>
    </row>
    <row r="141" spans="1:42" ht="204.75" hidden="1" x14ac:dyDescent="0.25">
      <c r="A141" s="204"/>
      <c r="B141" s="206"/>
      <c r="C141" s="163">
        <v>139</v>
      </c>
      <c r="D141" s="164" t="s">
        <v>1570</v>
      </c>
      <c r="E141" s="163" t="s">
        <v>1542</v>
      </c>
      <c r="F141" s="165">
        <v>1.91</v>
      </c>
      <c r="G141" s="172">
        <v>1</v>
      </c>
      <c r="H141" s="173" t="s">
        <v>1354</v>
      </c>
      <c r="I141" s="165">
        <v>1.91</v>
      </c>
      <c r="J141" s="174">
        <v>22168.799999999999</v>
      </c>
      <c r="K141" s="174">
        <v>1.1000000000000001</v>
      </c>
      <c r="L141" s="175">
        <v>1</v>
      </c>
      <c r="M141" s="174"/>
      <c r="N141" s="174"/>
      <c r="O141" s="176">
        <f t="shared" si="15"/>
        <v>46576.648799999995</v>
      </c>
      <c r="P141" s="176"/>
      <c r="Q141" s="176"/>
      <c r="R141" s="174"/>
      <c r="S141" s="205"/>
      <c r="T141" s="207"/>
      <c r="U141" s="208">
        <v>131</v>
      </c>
      <c r="V141" s="212" t="s">
        <v>1571</v>
      </c>
      <c r="W141" s="216" t="s">
        <v>1542</v>
      </c>
      <c r="X141" s="213">
        <v>1.91</v>
      </c>
      <c r="Y141" s="201">
        <v>1</v>
      </c>
      <c r="Z141" s="184">
        <v>18755.7</v>
      </c>
      <c r="AA141" s="177">
        <v>1.1499999999999999</v>
      </c>
      <c r="AB141" s="177">
        <v>1</v>
      </c>
      <c r="AC141" s="177">
        <v>1</v>
      </c>
      <c r="AD141" s="177">
        <v>1</v>
      </c>
      <c r="AE141" s="184">
        <f t="shared" si="16"/>
        <v>41196.895049999999</v>
      </c>
      <c r="AF141" s="184">
        <f t="shared" ref="AF141:AF150" si="17">AE141*Y141</f>
        <v>41196.895049999999</v>
      </c>
      <c r="AG141" s="185"/>
      <c r="AH141" s="185"/>
      <c r="AI141" s="185"/>
      <c r="AJ141" s="185"/>
      <c r="AK141" s="185"/>
      <c r="AL141" s="185"/>
      <c r="AM141" s="185"/>
      <c r="AN141" s="176">
        <v>46577</v>
      </c>
      <c r="AO141" s="176">
        <v>0</v>
      </c>
      <c r="AP141" s="176">
        <v>0</v>
      </c>
    </row>
    <row r="142" spans="1:42" ht="173.25" hidden="1" x14ac:dyDescent="0.25">
      <c r="A142" s="204"/>
      <c r="B142" s="206"/>
      <c r="C142" s="163">
        <v>140</v>
      </c>
      <c r="D142" s="164" t="s">
        <v>1572</v>
      </c>
      <c r="E142" s="163" t="s">
        <v>1542</v>
      </c>
      <c r="F142" s="165">
        <v>2.88</v>
      </c>
      <c r="G142" s="172">
        <v>1</v>
      </c>
      <c r="H142" s="173" t="s">
        <v>1354</v>
      </c>
      <c r="I142" s="165">
        <v>2.88</v>
      </c>
      <c r="J142" s="174">
        <v>22168.799999999999</v>
      </c>
      <c r="K142" s="174">
        <v>1.1000000000000001</v>
      </c>
      <c r="L142" s="175">
        <v>1</v>
      </c>
      <c r="M142" s="174"/>
      <c r="N142" s="174"/>
      <c r="O142" s="176">
        <f t="shared" si="15"/>
        <v>70230.758399999992</v>
      </c>
      <c r="P142" s="176"/>
      <c r="Q142" s="176"/>
      <c r="R142" s="174"/>
      <c r="S142" s="205"/>
      <c r="T142" s="207"/>
      <c r="U142" s="208">
        <v>132</v>
      </c>
      <c r="V142" s="212" t="s">
        <v>1572</v>
      </c>
      <c r="W142" s="216" t="s">
        <v>1542</v>
      </c>
      <c r="X142" s="213">
        <v>2.88</v>
      </c>
      <c r="Y142" s="201">
        <v>1</v>
      </c>
      <c r="Z142" s="184">
        <v>18755.7</v>
      </c>
      <c r="AA142" s="177">
        <v>1.1499999999999999</v>
      </c>
      <c r="AB142" s="177">
        <v>1</v>
      </c>
      <c r="AC142" s="177">
        <v>1</v>
      </c>
      <c r="AD142" s="177">
        <v>1</v>
      </c>
      <c r="AE142" s="184">
        <f t="shared" si="16"/>
        <v>62118.878399999994</v>
      </c>
      <c r="AF142" s="184">
        <f t="shared" si="17"/>
        <v>62118.878399999994</v>
      </c>
      <c r="AG142" s="185"/>
      <c r="AH142" s="185"/>
      <c r="AI142" s="185"/>
      <c r="AJ142" s="185"/>
      <c r="AK142" s="185"/>
      <c r="AL142" s="185"/>
      <c r="AM142" s="185"/>
      <c r="AN142" s="176">
        <v>70231</v>
      </c>
      <c r="AO142" s="176">
        <v>0</v>
      </c>
      <c r="AP142" s="176">
        <v>0</v>
      </c>
    </row>
    <row r="143" spans="1:42" ht="173.25" hidden="1" x14ac:dyDescent="0.25">
      <c r="A143" s="204"/>
      <c r="B143" s="206"/>
      <c r="C143" s="163">
        <v>141</v>
      </c>
      <c r="D143" s="164" t="s">
        <v>1573</v>
      </c>
      <c r="E143" s="163" t="s">
        <v>1542</v>
      </c>
      <c r="F143" s="165">
        <v>4.25</v>
      </c>
      <c r="G143" s="172">
        <v>1</v>
      </c>
      <c r="H143" s="173" t="s">
        <v>1354</v>
      </c>
      <c r="I143" s="165">
        <v>4.25</v>
      </c>
      <c r="J143" s="174">
        <v>22168.799999999999</v>
      </c>
      <c r="K143" s="174">
        <v>1.1000000000000001</v>
      </c>
      <c r="L143" s="175">
        <v>1</v>
      </c>
      <c r="M143" s="174"/>
      <c r="N143" s="174"/>
      <c r="O143" s="176">
        <f t="shared" si="15"/>
        <v>103639.14</v>
      </c>
      <c r="P143" s="176"/>
      <c r="Q143" s="176"/>
      <c r="R143" s="174"/>
      <c r="S143" s="205">
        <v>28</v>
      </c>
      <c r="T143" s="207"/>
      <c r="U143" s="208">
        <v>133</v>
      </c>
      <c r="V143" s="212" t="s">
        <v>1573</v>
      </c>
      <c r="W143" s="216" t="s">
        <v>1542</v>
      </c>
      <c r="X143" s="213">
        <v>4.25</v>
      </c>
      <c r="Y143" s="201">
        <v>1</v>
      </c>
      <c r="Z143" s="184">
        <v>18755.7</v>
      </c>
      <c r="AA143" s="177">
        <v>1.1499999999999999</v>
      </c>
      <c r="AB143" s="177">
        <v>1</v>
      </c>
      <c r="AC143" s="177">
        <v>1</v>
      </c>
      <c r="AD143" s="177">
        <v>1</v>
      </c>
      <c r="AE143" s="184">
        <f t="shared" si="16"/>
        <v>91668.483749999999</v>
      </c>
      <c r="AF143" s="184">
        <f t="shared" si="17"/>
        <v>91668.483749999999</v>
      </c>
      <c r="AG143" s="185"/>
      <c r="AH143" s="185"/>
      <c r="AI143" s="185"/>
      <c r="AJ143" s="185"/>
      <c r="AK143" s="185"/>
      <c r="AL143" s="185"/>
      <c r="AM143" s="185"/>
      <c r="AN143" s="176">
        <v>103640</v>
      </c>
      <c r="AO143" s="176">
        <v>0</v>
      </c>
      <c r="AP143" s="176">
        <v>0</v>
      </c>
    </row>
    <row r="144" spans="1:42" ht="157.5" hidden="1" x14ac:dyDescent="0.25">
      <c r="A144" s="204"/>
      <c r="B144" s="206"/>
      <c r="C144" s="163">
        <v>142</v>
      </c>
      <c r="D144" s="164" t="s">
        <v>1574</v>
      </c>
      <c r="E144" s="163" t="s">
        <v>1542</v>
      </c>
      <c r="F144" s="165">
        <v>2.56</v>
      </c>
      <c r="G144" s="172">
        <v>1</v>
      </c>
      <c r="H144" s="173" t="s">
        <v>1354</v>
      </c>
      <c r="I144" s="165">
        <v>2.56</v>
      </c>
      <c r="J144" s="174">
        <v>22168.799999999999</v>
      </c>
      <c r="K144" s="174">
        <v>1.1000000000000001</v>
      </c>
      <c r="L144" s="175">
        <v>1</v>
      </c>
      <c r="M144" s="174"/>
      <c r="N144" s="174"/>
      <c r="O144" s="176">
        <f t="shared" si="15"/>
        <v>62427.340800000005</v>
      </c>
      <c r="P144" s="176"/>
      <c r="Q144" s="176"/>
      <c r="R144" s="174"/>
      <c r="S144" s="205"/>
      <c r="T144" s="207"/>
      <c r="U144" s="208">
        <v>134</v>
      </c>
      <c r="V144" s="212" t="s">
        <v>1574</v>
      </c>
      <c r="W144" s="216" t="s">
        <v>1542</v>
      </c>
      <c r="X144" s="213">
        <v>2.56</v>
      </c>
      <c r="Y144" s="201">
        <v>1</v>
      </c>
      <c r="Z144" s="184">
        <v>18755.7</v>
      </c>
      <c r="AA144" s="177">
        <v>1.1499999999999999</v>
      </c>
      <c r="AB144" s="177">
        <v>1</v>
      </c>
      <c r="AC144" s="177">
        <v>1</v>
      </c>
      <c r="AD144" s="177">
        <v>1</v>
      </c>
      <c r="AE144" s="184">
        <f t="shared" si="16"/>
        <v>55216.7808</v>
      </c>
      <c r="AF144" s="184">
        <f t="shared" si="17"/>
        <v>55216.7808</v>
      </c>
      <c r="AG144" s="185"/>
      <c r="AH144" s="185"/>
      <c r="AI144" s="185"/>
      <c r="AJ144" s="185"/>
      <c r="AK144" s="185"/>
      <c r="AL144" s="185"/>
      <c r="AM144" s="185"/>
      <c r="AN144" s="176">
        <v>62428</v>
      </c>
      <c r="AO144" s="176">
        <v>0</v>
      </c>
      <c r="AP144" s="176">
        <v>0</v>
      </c>
    </row>
    <row r="145" spans="1:42" ht="157.5" hidden="1" x14ac:dyDescent="0.25">
      <c r="A145" s="204"/>
      <c r="B145" s="206"/>
      <c r="C145" s="163">
        <v>143</v>
      </c>
      <c r="D145" s="164" t="s">
        <v>1575</v>
      </c>
      <c r="E145" s="163" t="s">
        <v>1542</v>
      </c>
      <c r="F145" s="165">
        <v>3.6</v>
      </c>
      <c r="G145" s="172">
        <v>1</v>
      </c>
      <c r="H145" s="173" t="s">
        <v>1354</v>
      </c>
      <c r="I145" s="165">
        <v>3.6</v>
      </c>
      <c r="J145" s="174">
        <v>22168.799999999999</v>
      </c>
      <c r="K145" s="174">
        <v>1.1000000000000001</v>
      </c>
      <c r="L145" s="175">
        <v>1</v>
      </c>
      <c r="M145" s="174"/>
      <c r="N145" s="174"/>
      <c r="O145" s="176">
        <f t="shared" si="15"/>
        <v>87788.448000000004</v>
      </c>
      <c r="P145" s="176"/>
      <c r="Q145" s="176"/>
      <c r="R145" s="174"/>
      <c r="S145" s="205"/>
      <c r="T145" s="207"/>
      <c r="U145" s="208">
        <v>135</v>
      </c>
      <c r="V145" s="212" t="s">
        <v>1575</v>
      </c>
      <c r="W145" s="216" t="s">
        <v>1542</v>
      </c>
      <c r="X145" s="213">
        <v>3.6</v>
      </c>
      <c r="Y145" s="201">
        <v>1</v>
      </c>
      <c r="Z145" s="184">
        <v>18755.7</v>
      </c>
      <c r="AA145" s="177">
        <v>1.1499999999999999</v>
      </c>
      <c r="AB145" s="177">
        <v>1</v>
      </c>
      <c r="AC145" s="177">
        <v>1</v>
      </c>
      <c r="AD145" s="177">
        <v>1</v>
      </c>
      <c r="AE145" s="184">
        <f t="shared" si="16"/>
        <v>77648.597999999998</v>
      </c>
      <c r="AF145" s="184">
        <f t="shared" si="17"/>
        <v>77648.597999999998</v>
      </c>
      <c r="AG145" s="185"/>
      <c r="AH145" s="185"/>
      <c r="AI145" s="185"/>
      <c r="AJ145" s="185"/>
      <c r="AK145" s="185"/>
      <c r="AL145" s="185"/>
      <c r="AM145" s="185"/>
      <c r="AN145" s="176">
        <v>87789</v>
      </c>
      <c r="AO145" s="176">
        <v>0</v>
      </c>
      <c r="AP145" s="176">
        <v>0</v>
      </c>
    </row>
    <row r="146" spans="1:42" ht="78.75" hidden="1" x14ac:dyDescent="0.25">
      <c r="A146" s="204"/>
      <c r="B146" s="206"/>
      <c r="C146" s="163">
        <v>144</v>
      </c>
      <c r="D146" s="164" t="s">
        <v>1576</v>
      </c>
      <c r="E146" s="163" t="s">
        <v>1542</v>
      </c>
      <c r="F146" s="165">
        <v>4.2699999999999996</v>
      </c>
      <c r="G146" s="172">
        <v>1</v>
      </c>
      <c r="H146" s="172" t="s">
        <v>1343</v>
      </c>
      <c r="I146" s="165">
        <v>4.2699999999999996</v>
      </c>
      <c r="J146" s="174">
        <v>22168.799999999999</v>
      </c>
      <c r="K146" s="174">
        <v>1.1000000000000001</v>
      </c>
      <c r="L146" s="175">
        <v>1</v>
      </c>
      <c r="M146" s="174"/>
      <c r="N146" s="174"/>
      <c r="O146" s="176">
        <f t="shared" si="15"/>
        <v>104126.85359999999</v>
      </c>
      <c r="P146" s="176">
        <f>O146*30/100</f>
        <v>31238.056079999995</v>
      </c>
      <c r="Q146" s="176">
        <f>O146*50/100</f>
        <v>52063.426799999994</v>
      </c>
      <c r="R146" s="174"/>
      <c r="S146" s="205">
        <v>23</v>
      </c>
      <c r="T146" s="207"/>
      <c r="U146" s="208">
        <v>136</v>
      </c>
      <c r="V146" s="212" t="s">
        <v>1576</v>
      </c>
      <c r="W146" s="216" t="s">
        <v>1542</v>
      </c>
      <c r="X146" s="213">
        <v>4.2699999999999996</v>
      </c>
      <c r="Y146" s="201">
        <v>0.3</v>
      </c>
      <c r="Z146" s="184">
        <v>18755.7</v>
      </c>
      <c r="AA146" s="177">
        <v>1.1499999999999999</v>
      </c>
      <c r="AB146" s="177">
        <v>1</v>
      </c>
      <c r="AC146" s="177">
        <v>1</v>
      </c>
      <c r="AD146" s="177">
        <v>1</v>
      </c>
      <c r="AE146" s="184">
        <f t="shared" si="16"/>
        <v>92099.864849999984</v>
      </c>
      <c r="AF146" s="184">
        <f t="shared" si="17"/>
        <v>27629.959454999993</v>
      </c>
      <c r="AG146" s="185"/>
      <c r="AH146" s="185"/>
      <c r="AI146" s="185"/>
      <c r="AJ146" s="185"/>
      <c r="AK146" s="185"/>
      <c r="AL146" s="185"/>
      <c r="AM146" s="185"/>
      <c r="AN146" s="176">
        <v>104127</v>
      </c>
      <c r="AO146" s="176">
        <v>31239</v>
      </c>
      <c r="AP146" s="176">
        <v>52064</v>
      </c>
    </row>
    <row r="147" spans="1:42" ht="189" hidden="1" x14ac:dyDescent="0.25">
      <c r="A147" s="204"/>
      <c r="B147" s="206"/>
      <c r="C147" s="163">
        <v>145</v>
      </c>
      <c r="D147" s="164" t="s">
        <v>1577</v>
      </c>
      <c r="E147" s="163" t="s">
        <v>1542</v>
      </c>
      <c r="F147" s="165">
        <v>3.46</v>
      </c>
      <c r="G147" s="172">
        <v>1</v>
      </c>
      <c r="H147" s="172" t="s">
        <v>1343</v>
      </c>
      <c r="I147" s="165">
        <v>3.46</v>
      </c>
      <c r="J147" s="174">
        <v>22168.799999999999</v>
      </c>
      <c r="K147" s="174">
        <v>1.1000000000000001</v>
      </c>
      <c r="L147" s="175">
        <v>1</v>
      </c>
      <c r="M147" s="174"/>
      <c r="N147" s="174"/>
      <c r="O147" s="176">
        <f t="shared" si="15"/>
        <v>84374.452799999999</v>
      </c>
      <c r="P147" s="176">
        <f>O147*30/100</f>
        <v>25312.33584</v>
      </c>
      <c r="Q147" s="176">
        <f>O147*50/100</f>
        <v>42187.2264</v>
      </c>
      <c r="R147" s="174"/>
      <c r="S147" s="205"/>
      <c r="T147" s="207"/>
      <c r="U147" s="208">
        <v>137</v>
      </c>
      <c r="V147" s="212" t="s">
        <v>1577</v>
      </c>
      <c r="W147" s="216" t="s">
        <v>1542</v>
      </c>
      <c r="X147" s="213">
        <v>3.46</v>
      </c>
      <c r="Y147" s="201">
        <v>0.3</v>
      </c>
      <c r="Z147" s="184">
        <v>18755.7</v>
      </c>
      <c r="AA147" s="177">
        <v>1.1499999999999999</v>
      </c>
      <c r="AB147" s="177">
        <v>1</v>
      </c>
      <c r="AC147" s="177">
        <v>1</v>
      </c>
      <c r="AD147" s="177">
        <v>1</v>
      </c>
      <c r="AE147" s="184">
        <f t="shared" si="16"/>
        <v>74628.930299999993</v>
      </c>
      <c r="AF147" s="184">
        <f t="shared" si="17"/>
        <v>22388.679089999998</v>
      </c>
      <c r="AG147" s="185"/>
      <c r="AH147" s="185"/>
      <c r="AI147" s="185"/>
      <c r="AJ147" s="185"/>
      <c r="AK147" s="185"/>
      <c r="AL147" s="185"/>
      <c r="AM147" s="185"/>
      <c r="AN147" s="176">
        <v>84375</v>
      </c>
      <c r="AO147" s="176">
        <v>25313</v>
      </c>
      <c r="AP147" s="176">
        <v>42188</v>
      </c>
    </row>
    <row r="148" spans="1:42" ht="220.5" hidden="1" x14ac:dyDescent="0.25">
      <c r="A148" s="204"/>
      <c r="B148" s="206"/>
      <c r="C148" s="163">
        <v>146</v>
      </c>
      <c r="D148" s="164" t="s">
        <v>1578</v>
      </c>
      <c r="E148" s="163" t="s">
        <v>1542</v>
      </c>
      <c r="F148" s="165">
        <v>0.56000000000000005</v>
      </c>
      <c r="G148" s="172">
        <v>1</v>
      </c>
      <c r="H148" s="173">
        <v>1</v>
      </c>
      <c r="I148" s="165">
        <v>0.56000000000000005</v>
      </c>
      <c r="J148" s="174">
        <v>22168.799999999999</v>
      </c>
      <c r="K148" s="174">
        <v>1.1000000000000001</v>
      </c>
      <c r="L148" s="175">
        <v>1</v>
      </c>
      <c r="M148" s="174"/>
      <c r="N148" s="174"/>
      <c r="O148" s="176">
        <f t="shared" si="15"/>
        <v>13655.980800000001</v>
      </c>
      <c r="P148" s="176"/>
      <c r="Q148" s="176"/>
      <c r="R148" s="174"/>
      <c r="S148" s="205"/>
      <c r="T148" s="207"/>
      <c r="U148" s="208">
        <v>138</v>
      </c>
      <c r="V148" s="212" t="s">
        <v>1579</v>
      </c>
      <c r="W148" s="216" t="s">
        <v>1542</v>
      </c>
      <c r="X148" s="213">
        <v>2.0499999999999998</v>
      </c>
      <c r="Y148" s="201">
        <v>0.3</v>
      </c>
      <c r="Z148" s="184">
        <v>18755.7</v>
      </c>
      <c r="AA148" s="177">
        <v>1.1499999999999999</v>
      </c>
      <c r="AB148" s="177">
        <v>1</v>
      </c>
      <c r="AC148" s="177">
        <v>1</v>
      </c>
      <c r="AD148" s="177">
        <v>1</v>
      </c>
      <c r="AE148" s="184">
        <f t="shared" si="16"/>
        <v>44216.562749999997</v>
      </c>
      <c r="AF148" s="184">
        <f t="shared" si="17"/>
        <v>13264.968824999998</v>
      </c>
      <c r="AG148" s="185"/>
      <c r="AH148" s="185"/>
      <c r="AI148" s="185"/>
      <c r="AJ148" s="185"/>
      <c r="AK148" s="185"/>
      <c r="AL148" s="185"/>
      <c r="AM148" s="185"/>
      <c r="AN148" s="176">
        <v>13656</v>
      </c>
      <c r="AO148" s="176">
        <v>0</v>
      </c>
      <c r="AP148" s="176">
        <v>0</v>
      </c>
    </row>
    <row r="149" spans="1:42" ht="220.5" hidden="1" x14ac:dyDescent="0.25">
      <c r="A149" s="204"/>
      <c r="B149" s="206"/>
      <c r="C149" s="163">
        <v>147</v>
      </c>
      <c r="D149" s="164" t="s">
        <v>1580</v>
      </c>
      <c r="E149" s="163" t="s">
        <v>1542</v>
      </c>
      <c r="F149" s="165">
        <v>1.04</v>
      </c>
      <c r="G149" s="172">
        <v>1</v>
      </c>
      <c r="H149" s="173">
        <v>1</v>
      </c>
      <c r="I149" s="165">
        <v>1.04</v>
      </c>
      <c r="J149" s="174">
        <v>22168.799999999999</v>
      </c>
      <c r="K149" s="174">
        <v>1.1000000000000001</v>
      </c>
      <c r="L149" s="175">
        <v>1</v>
      </c>
      <c r="M149" s="174"/>
      <c r="N149" s="174"/>
      <c r="O149" s="176">
        <f t="shared" si="15"/>
        <v>25361.107200000002</v>
      </c>
      <c r="P149" s="176"/>
      <c r="Q149" s="176"/>
      <c r="R149" s="174"/>
      <c r="S149" s="205"/>
      <c r="T149" s="207"/>
      <c r="U149" s="208">
        <v>139</v>
      </c>
      <c r="V149" s="212" t="s">
        <v>1581</v>
      </c>
      <c r="W149" s="216" t="s">
        <v>1542</v>
      </c>
      <c r="X149" s="213">
        <v>2.8</v>
      </c>
      <c r="Y149" s="201">
        <v>0.3</v>
      </c>
      <c r="Z149" s="184">
        <v>18755.7</v>
      </c>
      <c r="AA149" s="177">
        <v>1.1499999999999999</v>
      </c>
      <c r="AB149" s="177">
        <v>1</v>
      </c>
      <c r="AC149" s="177">
        <v>1</v>
      </c>
      <c r="AD149" s="177">
        <v>1</v>
      </c>
      <c r="AE149" s="184">
        <f t="shared" si="16"/>
        <v>60393.353999999992</v>
      </c>
      <c r="AF149" s="184">
        <f t="shared" si="17"/>
        <v>18118.006199999996</v>
      </c>
      <c r="AG149" s="185"/>
      <c r="AH149" s="185"/>
      <c r="AI149" s="185"/>
      <c r="AJ149" s="185"/>
      <c r="AK149" s="185"/>
      <c r="AL149" s="185"/>
      <c r="AM149" s="185"/>
      <c r="AN149" s="176">
        <v>25362</v>
      </c>
      <c r="AO149" s="176">
        <v>0</v>
      </c>
      <c r="AP149" s="176">
        <v>0</v>
      </c>
    </row>
    <row r="150" spans="1:42" ht="220.5" hidden="1" x14ac:dyDescent="0.25">
      <c r="A150" s="204">
        <v>35</v>
      </c>
      <c r="B150" s="206"/>
      <c r="C150" s="163">
        <v>148</v>
      </c>
      <c r="D150" s="164" t="s">
        <v>1582</v>
      </c>
      <c r="E150" s="163" t="s">
        <v>1542</v>
      </c>
      <c r="F150" s="165">
        <v>1.56</v>
      </c>
      <c r="G150" s="172">
        <v>1</v>
      </c>
      <c r="H150" s="173">
        <v>1</v>
      </c>
      <c r="I150" s="165">
        <v>1.56</v>
      </c>
      <c r="J150" s="174">
        <v>22168.799999999999</v>
      </c>
      <c r="K150" s="174">
        <v>1.1000000000000001</v>
      </c>
      <c r="L150" s="175">
        <v>1</v>
      </c>
      <c r="M150" s="174"/>
      <c r="N150" s="174"/>
      <c r="O150" s="176">
        <f t="shared" si="15"/>
        <v>38041.660800000005</v>
      </c>
      <c r="P150" s="176"/>
      <c r="Q150" s="176"/>
      <c r="R150" s="174"/>
      <c r="S150" s="205"/>
      <c r="T150" s="207"/>
      <c r="U150" s="208">
        <v>140</v>
      </c>
      <c r="V150" s="212" t="s">
        <v>1583</v>
      </c>
      <c r="W150" s="216" t="s">
        <v>1542</v>
      </c>
      <c r="X150" s="213">
        <v>7.92</v>
      </c>
      <c r="Y150" s="201">
        <v>1</v>
      </c>
      <c r="Z150" s="184">
        <v>18755.7</v>
      </c>
      <c r="AA150" s="177">
        <v>1.1499999999999999</v>
      </c>
      <c r="AB150" s="177">
        <v>1</v>
      </c>
      <c r="AC150" s="177">
        <v>1</v>
      </c>
      <c r="AD150" s="177">
        <v>1</v>
      </c>
      <c r="AE150" s="184">
        <f t="shared" si="16"/>
        <v>170826.91559999998</v>
      </c>
      <c r="AF150" s="184">
        <f t="shared" si="17"/>
        <v>170826.91559999998</v>
      </c>
      <c r="AG150" s="185"/>
      <c r="AH150" s="185"/>
      <c r="AI150" s="185"/>
      <c r="AJ150" s="185"/>
      <c r="AK150" s="185"/>
      <c r="AL150" s="185"/>
      <c r="AM150" s="185"/>
      <c r="AN150" s="176">
        <v>38042</v>
      </c>
      <c r="AO150" s="176">
        <v>0</v>
      </c>
      <c r="AP150" s="176">
        <v>0</v>
      </c>
    </row>
    <row r="151" spans="1:42" ht="220.5" hidden="1" x14ac:dyDescent="0.25">
      <c r="A151" s="204"/>
      <c r="B151" s="215"/>
      <c r="C151" s="163">
        <v>149</v>
      </c>
      <c r="D151" s="164" t="s">
        <v>1584</v>
      </c>
      <c r="E151" s="163" t="s">
        <v>1542</v>
      </c>
      <c r="F151" s="165">
        <v>2.23</v>
      </c>
      <c r="G151" s="172">
        <v>1</v>
      </c>
      <c r="H151" s="173">
        <v>1</v>
      </c>
      <c r="I151" s="165">
        <v>2.23</v>
      </c>
      <c r="J151" s="174">
        <v>22168.799999999999</v>
      </c>
      <c r="K151" s="174">
        <v>1.1000000000000001</v>
      </c>
      <c r="L151" s="175">
        <v>1</v>
      </c>
      <c r="M151" s="174"/>
      <c r="N151" s="174"/>
      <c r="O151" s="176">
        <f t="shared" si="15"/>
        <v>54380.066400000003</v>
      </c>
      <c r="P151" s="176"/>
      <c r="Q151" s="176"/>
      <c r="R151" s="174"/>
      <c r="S151" s="20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76">
        <v>54381</v>
      </c>
      <c r="AO151" s="176">
        <v>0</v>
      </c>
      <c r="AP151" s="176">
        <v>0</v>
      </c>
    </row>
    <row r="152" spans="1:42" ht="220.5" hidden="1" x14ac:dyDescent="0.25">
      <c r="A152" s="204"/>
      <c r="B152" s="215"/>
      <c r="C152" s="163">
        <v>150</v>
      </c>
      <c r="D152" s="164" t="s">
        <v>1585</v>
      </c>
      <c r="E152" s="163" t="s">
        <v>1542</v>
      </c>
      <c r="F152" s="165">
        <v>2.4</v>
      </c>
      <c r="G152" s="172">
        <v>1</v>
      </c>
      <c r="H152" s="173">
        <v>1</v>
      </c>
      <c r="I152" s="165">
        <v>2.4</v>
      </c>
      <c r="J152" s="174">
        <v>22168.799999999999</v>
      </c>
      <c r="K152" s="174">
        <v>1.1000000000000001</v>
      </c>
      <c r="L152" s="175">
        <v>1</v>
      </c>
      <c r="M152" s="174"/>
      <c r="N152" s="174"/>
      <c r="O152" s="176">
        <f t="shared" si="15"/>
        <v>58525.631999999998</v>
      </c>
      <c r="P152" s="176"/>
      <c r="Q152" s="176"/>
      <c r="R152" s="174"/>
      <c r="S152" s="205">
        <v>29</v>
      </c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76">
        <v>58526</v>
      </c>
      <c r="AO152" s="176">
        <v>0</v>
      </c>
      <c r="AP152" s="176">
        <v>0</v>
      </c>
    </row>
    <row r="153" spans="1:42" ht="220.5" hidden="1" x14ac:dyDescent="0.25">
      <c r="A153" s="204"/>
      <c r="B153" s="215"/>
      <c r="C153" s="163">
        <v>151</v>
      </c>
      <c r="D153" s="164" t="s">
        <v>1586</v>
      </c>
      <c r="E153" s="163" t="s">
        <v>1542</v>
      </c>
      <c r="F153" s="165">
        <v>2.92</v>
      </c>
      <c r="G153" s="172">
        <v>1</v>
      </c>
      <c r="H153" s="173">
        <v>1</v>
      </c>
      <c r="I153" s="165">
        <v>2.92</v>
      </c>
      <c r="J153" s="174">
        <v>22168.799999999999</v>
      </c>
      <c r="K153" s="174">
        <v>1.1000000000000001</v>
      </c>
      <c r="L153" s="175">
        <v>1</v>
      </c>
      <c r="M153" s="174"/>
      <c r="N153" s="174"/>
      <c r="O153" s="176">
        <f t="shared" si="15"/>
        <v>71206.185599999997</v>
      </c>
      <c r="P153" s="176"/>
      <c r="Q153" s="176"/>
      <c r="R153" s="174"/>
      <c r="S153" s="205">
        <v>30</v>
      </c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76">
        <v>71207</v>
      </c>
      <c r="AO153" s="176">
        <v>0</v>
      </c>
      <c r="AP153" s="176">
        <v>0</v>
      </c>
    </row>
    <row r="154" spans="1:42" ht="220.5" hidden="1" x14ac:dyDescent="0.25">
      <c r="A154" s="204"/>
      <c r="B154" s="215"/>
      <c r="C154" s="163">
        <v>152</v>
      </c>
      <c r="D154" s="164" t="s">
        <v>1587</v>
      </c>
      <c r="E154" s="163" t="s">
        <v>1542</v>
      </c>
      <c r="F154" s="165">
        <v>3.3</v>
      </c>
      <c r="G154" s="172">
        <v>1</v>
      </c>
      <c r="H154" s="173">
        <v>1</v>
      </c>
      <c r="I154" s="165">
        <v>3.3</v>
      </c>
      <c r="J154" s="174">
        <v>22168.799999999999</v>
      </c>
      <c r="K154" s="174">
        <v>1.1000000000000001</v>
      </c>
      <c r="L154" s="175">
        <v>1</v>
      </c>
      <c r="M154" s="174"/>
      <c r="N154" s="174"/>
      <c r="O154" s="176">
        <f t="shared" si="15"/>
        <v>80472.743999999992</v>
      </c>
      <c r="P154" s="176"/>
      <c r="Q154" s="176"/>
      <c r="R154" s="174"/>
      <c r="S154" s="20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76">
        <v>80473</v>
      </c>
      <c r="AO154" s="176">
        <v>0</v>
      </c>
      <c r="AP154" s="176">
        <v>0</v>
      </c>
    </row>
    <row r="155" spans="1:42" ht="220.5" hidden="1" x14ac:dyDescent="0.25">
      <c r="A155" s="204"/>
      <c r="B155" s="215"/>
      <c r="C155" s="163">
        <v>153</v>
      </c>
      <c r="D155" s="164" t="s">
        <v>1588</v>
      </c>
      <c r="E155" s="163" t="s">
        <v>1542</v>
      </c>
      <c r="F155" s="165">
        <v>4.22</v>
      </c>
      <c r="G155" s="172">
        <v>1</v>
      </c>
      <c r="H155" s="173">
        <v>1</v>
      </c>
      <c r="I155" s="165">
        <v>4.22</v>
      </c>
      <c r="J155" s="174">
        <v>22168.799999999999</v>
      </c>
      <c r="K155" s="174">
        <v>1.1000000000000001</v>
      </c>
      <c r="L155" s="175">
        <v>1</v>
      </c>
      <c r="M155" s="174"/>
      <c r="N155" s="174"/>
      <c r="O155" s="176">
        <f t="shared" si="15"/>
        <v>102907.56959999999</v>
      </c>
      <c r="P155" s="176"/>
      <c r="Q155" s="176"/>
      <c r="R155" s="174"/>
      <c r="S155" s="205">
        <v>31</v>
      </c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76">
        <v>102908</v>
      </c>
      <c r="AO155" s="176">
        <v>0</v>
      </c>
      <c r="AP155" s="176">
        <v>0</v>
      </c>
    </row>
    <row r="156" spans="1:42" ht="220.5" hidden="1" x14ac:dyDescent="0.25">
      <c r="A156" s="204"/>
      <c r="B156" s="215"/>
      <c r="C156" s="163">
        <v>154</v>
      </c>
      <c r="D156" s="164" t="s">
        <v>1589</v>
      </c>
      <c r="E156" s="163" t="s">
        <v>1542</v>
      </c>
      <c r="F156" s="165">
        <v>5.3</v>
      </c>
      <c r="G156" s="172">
        <v>1</v>
      </c>
      <c r="H156" s="173">
        <v>1</v>
      </c>
      <c r="I156" s="165">
        <v>5.3</v>
      </c>
      <c r="J156" s="174">
        <v>22168.799999999999</v>
      </c>
      <c r="K156" s="174">
        <v>1.1000000000000001</v>
      </c>
      <c r="L156" s="175">
        <v>1</v>
      </c>
      <c r="M156" s="174"/>
      <c r="N156" s="174"/>
      <c r="O156" s="176">
        <f t="shared" si="15"/>
        <v>129244.10399999999</v>
      </c>
      <c r="P156" s="176"/>
      <c r="Q156" s="176"/>
      <c r="R156" s="174"/>
      <c r="S156" s="205">
        <v>32</v>
      </c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76">
        <v>129245</v>
      </c>
      <c r="AO156" s="176">
        <v>0</v>
      </c>
      <c r="AP156" s="176">
        <v>0</v>
      </c>
    </row>
    <row r="157" spans="1:42" ht="220.5" hidden="1" x14ac:dyDescent="0.25">
      <c r="A157" s="204"/>
      <c r="B157" s="215"/>
      <c r="C157" s="163">
        <v>155</v>
      </c>
      <c r="D157" s="164" t="s">
        <v>1590</v>
      </c>
      <c r="E157" s="163" t="s">
        <v>1542</v>
      </c>
      <c r="F157" s="165">
        <v>11.02</v>
      </c>
      <c r="G157" s="172">
        <v>1</v>
      </c>
      <c r="H157" s="173">
        <v>1</v>
      </c>
      <c r="I157" s="165">
        <v>11.02</v>
      </c>
      <c r="J157" s="174">
        <v>22168.799999999999</v>
      </c>
      <c r="K157" s="174">
        <v>1.1000000000000001</v>
      </c>
      <c r="L157" s="175">
        <v>1</v>
      </c>
      <c r="M157" s="174"/>
      <c r="N157" s="174"/>
      <c r="O157" s="176">
        <f t="shared" si="15"/>
        <v>268730.1936</v>
      </c>
      <c r="P157" s="176"/>
      <c r="Q157" s="176"/>
      <c r="R157" s="174"/>
      <c r="S157" s="205">
        <v>33</v>
      </c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76">
        <v>268731</v>
      </c>
      <c r="AO157" s="176">
        <v>0</v>
      </c>
      <c r="AP157" s="176">
        <v>0</v>
      </c>
    </row>
    <row r="158" spans="1:42" ht="141.75" hidden="1" x14ac:dyDescent="0.25">
      <c r="A158" s="204"/>
      <c r="B158" s="215"/>
      <c r="C158" s="163">
        <v>156</v>
      </c>
      <c r="D158" s="164" t="s">
        <v>1591</v>
      </c>
      <c r="E158" s="163" t="s">
        <v>1542</v>
      </c>
      <c r="F158" s="165">
        <v>2.0499999999999998</v>
      </c>
      <c r="G158" s="172">
        <v>1</v>
      </c>
      <c r="H158" s="172" t="s">
        <v>1343</v>
      </c>
      <c r="I158" s="165">
        <v>2.0499999999999998</v>
      </c>
      <c r="J158" s="174">
        <v>22168.799999999999</v>
      </c>
      <c r="K158" s="174">
        <v>1.1000000000000001</v>
      </c>
      <c r="L158" s="175">
        <v>1</v>
      </c>
      <c r="M158" s="174"/>
      <c r="N158" s="174"/>
      <c r="O158" s="176">
        <f t="shared" si="15"/>
        <v>49990.643999999993</v>
      </c>
      <c r="P158" s="176"/>
      <c r="Q158" s="176"/>
      <c r="R158" s="174"/>
      <c r="S158" s="20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76">
        <v>49991</v>
      </c>
      <c r="AO158" s="176">
        <v>0</v>
      </c>
      <c r="AP158" s="176">
        <v>0</v>
      </c>
    </row>
    <row r="159" spans="1:42" ht="60" hidden="1" customHeight="1" x14ac:dyDescent="0.25">
      <c r="A159" s="204">
        <v>36</v>
      </c>
      <c r="B159" s="215"/>
      <c r="C159" s="163">
        <v>157</v>
      </c>
      <c r="D159" s="164" t="s">
        <v>1592</v>
      </c>
      <c r="E159" s="163" t="s">
        <v>1542</v>
      </c>
      <c r="F159" s="165">
        <v>7.92</v>
      </c>
      <c r="G159" s="172">
        <v>1</v>
      </c>
      <c r="H159" s="173">
        <v>1</v>
      </c>
      <c r="I159" s="165">
        <v>7.92</v>
      </c>
      <c r="J159" s="174">
        <v>22168.799999999999</v>
      </c>
      <c r="K159" s="174">
        <v>1.1000000000000001</v>
      </c>
      <c r="L159" s="175">
        <v>1</v>
      </c>
      <c r="M159" s="174"/>
      <c r="N159" s="174"/>
      <c r="O159" s="176">
        <f t="shared" si="15"/>
        <v>193134.58559999999</v>
      </c>
      <c r="P159" s="176"/>
      <c r="Q159" s="176"/>
      <c r="R159" s="174"/>
      <c r="S159" s="20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76">
        <v>193135</v>
      </c>
      <c r="AO159" s="176">
        <v>0</v>
      </c>
      <c r="AP159" s="176">
        <v>0</v>
      </c>
    </row>
    <row r="160" spans="1:42" ht="84" hidden="1" customHeight="1" x14ac:dyDescent="0.25">
      <c r="A160" s="204"/>
      <c r="B160" s="215"/>
      <c r="C160" s="163">
        <v>158</v>
      </c>
      <c r="D160" s="164" t="s">
        <v>1593</v>
      </c>
      <c r="E160" s="163" t="s">
        <v>1542</v>
      </c>
      <c r="F160" s="165">
        <v>2.93</v>
      </c>
      <c r="G160" s="172">
        <v>1</v>
      </c>
      <c r="H160" s="173" t="s">
        <v>1343</v>
      </c>
      <c r="I160" s="165">
        <v>2.93</v>
      </c>
      <c r="J160" s="174">
        <v>22168.799999999999</v>
      </c>
      <c r="K160" s="174">
        <v>1.1000000000000001</v>
      </c>
      <c r="L160" s="175">
        <v>1</v>
      </c>
      <c r="M160" s="174"/>
      <c r="N160" s="174"/>
      <c r="O160" s="176">
        <f t="shared" si="15"/>
        <v>71450.042400000006</v>
      </c>
      <c r="P160" s="176"/>
      <c r="Q160" s="176"/>
      <c r="R160" s="174"/>
      <c r="S160" s="20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76">
        <v>71451</v>
      </c>
      <c r="AO160" s="176">
        <v>0</v>
      </c>
      <c r="AP160" s="176">
        <v>0</v>
      </c>
    </row>
    <row r="161" spans="1:42" ht="84" hidden="1" customHeight="1" x14ac:dyDescent="0.25">
      <c r="A161" s="204"/>
      <c r="B161" s="215"/>
      <c r="C161" s="163">
        <v>159</v>
      </c>
      <c r="D161" s="164" t="s">
        <v>1594</v>
      </c>
      <c r="E161" s="163" t="s">
        <v>1542</v>
      </c>
      <c r="F161" s="165">
        <v>1.02</v>
      </c>
      <c r="G161" s="172">
        <v>1</v>
      </c>
      <c r="H161" s="173">
        <v>1</v>
      </c>
      <c r="I161" s="165">
        <v>1.02</v>
      </c>
      <c r="J161" s="174">
        <v>22168.799999999999</v>
      </c>
      <c r="K161" s="174">
        <v>1.1000000000000001</v>
      </c>
      <c r="L161" s="175">
        <v>1</v>
      </c>
      <c r="M161" s="174"/>
      <c r="N161" s="174"/>
      <c r="O161" s="176">
        <f t="shared" si="15"/>
        <v>24873.393599999999</v>
      </c>
      <c r="P161" s="176"/>
      <c r="Q161" s="176"/>
      <c r="R161" s="174"/>
      <c r="S161" s="205">
        <v>24</v>
      </c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76">
        <v>24874</v>
      </c>
      <c r="AO161" s="176">
        <v>0</v>
      </c>
      <c r="AP161" s="176">
        <v>0</v>
      </c>
    </row>
    <row r="162" spans="1:42" ht="84" hidden="1" customHeight="1" x14ac:dyDescent="0.25">
      <c r="A162" s="204"/>
      <c r="B162" s="206"/>
      <c r="C162" s="163">
        <v>160</v>
      </c>
      <c r="D162" s="164" t="s">
        <v>1595</v>
      </c>
      <c r="E162" s="163" t="s">
        <v>1542</v>
      </c>
      <c r="F162" s="165">
        <v>2</v>
      </c>
      <c r="G162" s="172">
        <v>1</v>
      </c>
      <c r="H162" s="172" t="s">
        <v>1343</v>
      </c>
      <c r="I162" s="165">
        <v>2</v>
      </c>
      <c r="J162" s="174">
        <v>22168.799999999999</v>
      </c>
      <c r="K162" s="174">
        <v>1.1000000000000001</v>
      </c>
      <c r="L162" s="175">
        <v>1</v>
      </c>
      <c r="M162" s="174"/>
      <c r="N162" s="174"/>
      <c r="O162" s="176">
        <f t="shared" si="15"/>
        <v>48771.360000000001</v>
      </c>
      <c r="P162" s="176">
        <f t="shared" ref="P162:P168" si="18">O162*30/100</f>
        <v>14631.408000000001</v>
      </c>
      <c r="Q162" s="176">
        <f t="shared" ref="Q162:Q168" si="19">O162*50/100</f>
        <v>24385.68</v>
      </c>
      <c r="R162" s="174"/>
      <c r="S162" s="205">
        <v>34</v>
      </c>
      <c r="T162" s="207"/>
      <c r="U162" s="208">
        <v>141</v>
      </c>
      <c r="V162" s="212" t="s">
        <v>1596</v>
      </c>
      <c r="W162" s="216" t="s">
        <v>1542</v>
      </c>
      <c r="X162" s="213">
        <v>2</v>
      </c>
      <c r="Y162" s="201">
        <v>0.3</v>
      </c>
      <c r="Z162" s="184">
        <v>18755.7</v>
      </c>
      <c r="AA162" s="177">
        <v>1.1499999999999999</v>
      </c>
      <c r="AB162" s="177">
        <v>1</v>
      </c>
      <c r="AC162" s="177">
        <v>1</v>
      </c>
      <c r="AD162" s="177">
        <v>1</v>
      </c>
      <c r="AE162" s="184">
        <f t="shared" ref="AE162:AE222" si="20">X162*Z162*AA162*AB162*AC162*AD162</f>
        <v>43138.11</v>
      </c>
      <c r="AF162" s="184">
        <f t="shared" ref="AF162:AF222" si="21">AE162*Y162</f>
        <v>12941.432999999999</v>
      </c>
      <c r="AG162" s="185"/>
      <c r="AH162" s="185"/>
      <c r="AI162" s="185"/>
      <c r="AJ162" s="185"/>
      <c r="AK162" s="185"/>
      <c r="AL162" s="185"/>
      <c r="AM162" s="185"/>
      <c r="AN162" s="176">
        <v>48772</v>
      </c>
      <c r="AO162" s="176">
        <v>14632</v>
      </c>
      <c r="AP162" s="176">
        <v>24386</v>
      </c>
    </row>
    <row r="163" spans="1:42" ht="84" hidden="1" customHeight="1" x14ac:dyDescent="0.25">
      <c r="A163" s="204"/>
      <c r="B163" s="206"/>
      <c r="C163" s="163">
        <v>161</v>
      </c>
      <c r="D163" s="164" t="s">
        <v>1597</v>
      </c>
      <c r="E163" s="163" t="s">
        <v>1542</v>
      </c>
      <c r="F163" s="165">
        <v>2.21</v>
      </c>
      <c r="G163" s="172">
        <v>1</v>
      </c>
      <c r="H163" s="172" t="s">
        <v>1343</v>
      </c>
      <c r="I163" s="165">
        <v>2.21</v>
      </c>
      <c r="J163" s="174">
        <v>22168.799999999999</v>
      </c>
      <c r="K163" s="174">
        <v>1.1000000000000001</v>
      </c>
      <c r="L163" s="175">
        <v>1</v>
      </c>
      <c r="M163" s="174"/>
      <c r="N163" s="174"/>
      <c r="O163" s="176">
        <f t="shared" si="15"/>
        <v>53892.352800000001</v>
      </c>
      <c r="P163" s="176">
        <f t="shared" si="18"/>
        <v>16167.705840000001</v>
      </c>
      <c r="Q163" s="176">
        <f t="shared" si="19"/>
        <v>26946.1764</v>
      </c>
      <c r="R163" s="174"/>
      <c r="S163" s="205">
        <v>25</v>
      </c>
      <c r="T163" s="207"/>
      <c r="U163" s="208">
        <v>142</v>
      </c>
      <c r="V163" s="212" t="s">
        <v>1597</v>
      </c>
      <c r="W163" s="216" t="s">
        <v>1542</v>
      </c>
      <c r="X163" s="213">
        <v>2.21</v>
      </c>
      <c r="Y163" s="201">
        <v>0.3</v>
      </c>
      <c r="Z163" s="184">
        <v>18755.7</v>
      </c>
      <c r="AA163" s="177">
        <v>1.1499999999999999</v>
      </c>
      <c r="AB163" s="177">
        <v>1</v>
      </c>
      <c r="AC163" s="177">
        <v>1</v>
      </c>
      <c r="AD163" s="177">
        <v>1</v>
      </c>
      <c r="AE163" s="184">
        <f t="shared" si="20"/>
        <v>47667.611550000001</v>
      </c>
      <c r="AF163" s="184">
        <f t="shared" si="21"/>
        <v>14300.283465</v>
      </c>
      <c r="AG163" s="185"/>
      <c r="AH163" s="185"/>
      <c r="AI163" s="185"/>
      <c r="AJ163" s="185"/>
      <c r="AK163" s="185"/>
      <c r="AL163" s="185"/>
      <c r="AM163" s="185"/>
      <c r="AN163" s="176">
        <v>53893</v>
      </c>
      <c r="AO163" s="176">
        <v>16168</v>
      </c>
      <c r="AP163" s="176">
        <v>26947</v>
      </c>
    </row>
    <row r="164" spans="1:42" ht="84" hidden="1" customHeight="1" x14ac:dyDescent="0.25">
      <c r="A164" s="204">
        <v>41</v>
      </c>
      <c r="B164" s="206"/>
      <c r="C164" s="163">
        <v>162</v>
      </c>
      <c r="D164" s="164" t="s">
        <v>1598</v>
      </c>
      <c r="E164" s="163" t="s">
        <v>1542</v>
      </c>
      <c r="F164" s="165">
        <v>3.53</v>
      </c>
      <c r="G164" s="172">
        <v>1</v>
      </c>
      <c r="H164" s="172" t="s">
        <v>1343</v>
      </c>
      <c r="I164" s="165">
        <v>3.53</v>
      </c>
      <c r="J164" s="174">
        <v>22168.799999999999</v>
      </c>
      <c r="K164" s="174">
        <v>1.1000000000000001</v>
      </c>
      <c r="L164" s="175">
        <v>1</v>
      </c>
      <c r="M164" s="174"/>
      <c r="N164" s="174"/>
      <c r="O164" s="176">
        <f t="shared" si="15"/>
        <v>86081.450400000002</v>
      </c>
      <c r="P164" s="176">
        <f t="shared" si="18"/>
        <v>25824.435120000002</v>
      </c>
      <c r="Q164" s="176">
        <f t="shared" si="19"/>
        <v>43040.725200000008</v>
      </c>
      <c r="R164" s="174"/>
      <c r="S164" s="205">
        <v>26</v>
      </c>
      <c r="T164" s="207"/>
      <c r="U164" s="208">
        <v>143</v>
      </c>
      <c r="V164" s="212" t="s">
        <v>1598</v>
      </c>
      <c r="W164" s="216" t="s">
        <v>1542</v>
      </c>
      <c r="X164" s="213">
        <v>3.53</v>
      </c>
      <c r="Y164" s="201">
        <v>0.3</v>
      </c>
      <c r="Z164" s="184">
        <v>18755.7</v>
      </c>
      <c r="AA164" s="177">
        <v>1.1499999999999999</v>
      </c>
      <c r="AB164" s="177">
        <v>1</v>
      </c>
      <c r="AC164" s="177">
        <v>1</v>
      </c>
      <c r="AD164" s="177">
        <v>1</v>
      </c>
      <c r="AE164" s="184">
        <f t="shared" si="20"/>
        <v>76138.764149999988</v>
      </c>
      <c r="AF164" s="184">
        <f t="shared" si="21"/>
        <v>22841.629244999996</v>
      </c>
      <c r="AG164" s="185"/>
      <c r="AH164" s="185"/>
      <c r="AI164" s="185"/>
      <c r="AJ164" s="185"/>
      <c r="AK164" s="185"/>
      <c r="AL164" s="185"/>
      <c r="AM164" s="185"/>
      <c r="AN164" s="176">
        <v>86082</v>
      </c>
      <c r="AO164" s="176">
        <v>25825</v>
      </c>
      <c r="AP164" s="176">
        <v>43041</v>
      </c>
    </row>
    <row r="165" spans="1:42" ht="141.75" hidden="1" x14ac:dyDescent="0.25">
      <c r="A165" s="204">
        <v>42</v>
      </c>
      <c r="B165" s="206"/>
      <c r="C165" s="163">
        <v>163</v>
      </c>
      <c r="D165" s="164" t="s">
        <v>1599</v>
      </c>
      <c r="E165" s="163" t="s">
        <v>1600</v>
      </c>
      <c r="F165" s="165">
        <v>0.66</v>
      </c>
      <c r="G165" s="172">
        <v>1</v>
      </c>
      <c r="H165" s="172" t="s">
        <v>1343</v>
      </c>
      <c r="I165" s="165">
        <v>0.66</v>
      </c>
      <c r="J165" s="174">
        <v>22168.799999999999</v>
      </c>
      <c r="K165" s="174">
        <v>1.1000000000000001</v>
      </c>
      <c r="L165" s="175">
        <v>1</v>
      </c>
      <c r="M165" s="174"/>
      <c r="N165" s="174"/>
      <c r="O165" s="176">
        <f t="shared" si="15"/>
        <v>16094.5488</v>
      </c>
      <c r="P165" s="176">
        <f t="shared" si="18"/>
        <v>4828.3646400000007</v>
      </c>
      <c r="Q165" s="176">
        <f t="shared" si="19"/>
        <v>8047.2744000000002</v>
      </c>
      <c r="R165" s="174"/>
      <c r="S165" s="205"/>
      <c r="T165" s="207"/>
      <c r="U165" s="208">
        <v>144</v>
      </c>
      <c r="V165" s="212" t="s">
        <v>1599</v>
      </c>
      <c r="W165" s="216" t="s">
        <v>1600</v>
      </c>
      <c r="X165" s="213">
        <v>0.66</v>
      </c>
      <c r="Y165" s="201">
        <v>0.3</v>
      </c>
      <c r="Z165" s="184">
        <v>18755.7</v>
      </c>
      <c r="AA165" s="177">
        <v>1.1499999999999999</v>
      </c>
      <c r="AB165" s="177">
        <v>1</v>
      </c>
      <c r="AC165" s="177">
        <v>1</v>
      </c>
      <c r="AD165" s="177">
        <v>1</v>
      </c>
      <c r="AE165" s="184">
        <f t="shared" si="20"/>
        <v>14235.576299999999</v>
      </c>
      <c r="AF165" s="184">
        <f t="shared" si="21"/>
        <v>4270.6728899999998</v>
      </c>
      <c r="AG165" s="185"/>
      <c r="AH165" s="185"/>
      <c r="AI165" s="185"/>
      <c r="AJ165" s="185"/>
      <c r="AK165" s="185"/>
      <c r="AL165" s="185"/>
      <c r="AM165" s="185"/>
      <c r="AN165" s="176">
        <v>16095</v>
      </c>
      <c r="AO165" s="176">
        <v>4829</v>
      </c>
      <c r="AP165" s="176">
        <v>8048</v>
      </c>
    </row>
    <row r="166" spans="1:42" ht="94.5" hidden="1" x14ac:dyDescent="0.25">
      <c r="A166" s="204"/>
      <c r="B166" s="214" t="s">
        <v>1601</v>
      </c>
      <c r="C166" s="163">
        <v>164</v>
      </c>
      <c r="D166" s="164" t="s">
        <v>1602</v>
      </c>
      <c r="E166" s="163" t="s">
        <v>1600</v>
      </c>
      <c r="F166" s="165">
        <v>0.47</v>
      </c>
      <c r="G166" s="172">
        <v>1</v>
      </c>
      <c r="H166" s="172" t="s">
        <v>1343</v>
      </c>
      <c r="I166" s="165">
        <v>0.47</v>
      </c>
      <c r="J166" s="174">
        <v>22168.799999999999</v>
      </c>
      <c r="K166" s="174">
        <v>1.1000000000000001</v>
      </c>
      <c r="L166" s="175">
        <v>1</v>
      </c>
      <c r="M166" s="174"/>
      <c r="N166" s="174"/>
      <c r="O166" s="176">
        <f t="shared" si="15"/>
        <v>11461.2696</v>
      </c>
      <c r="P166" s="176">
        <f t="shared" si="18"/>
        <v>3438.3808799999997</v>
      </c>
      <c r="Q166" s="176">
        <f t="shared" si="19"/>
        <v>5730.6347999999998</v>
      </c>
      <c r="R166" s="174"/>
      <c r="S166" s="205"/>
      <c r="T166" s="207" t="s">
        <v>1603</v>
      </c>
      <c r="U166" s="208">
        <v>145</v>
      </c>
      <c r="V166" s="212" t="s">
        <v>1602</v>
      </c>
      <c r="W166" s="216" t="s">
        <v>1600</v>
      </c>
      <c r="X166" s="213">
        <v>0.47</v>
      </c>
      <c r="Y166" s="201">
        <v>0.3</v>
      </c>
      <c r="Z166" s="184">
        <v>18755.7</v>
      </c>
      <c r="AA166" s="177">
        <v>1.1499999999999999</v>
      </c>
      <c r="AB166" s="177">
        <v>1</v>
      </c>
      <c r="AC166" s="177">
        <v>1</v>
      </c>
      <c r="AD166" s="177">
        <v>1</v>
      </c>
      <c r="AE166" s="184">
        <f t="shared" si="20"/>
        <v>10137.455849999998</v>
      </c>
      <c r="AF166" s="184">
        <f t="shared" si="21"/>
        <v>3041.2367549999994</v>
      </c>
      <c r="AG166" s="185"/>
      <c r="AH166" s="185"/>
      <c r="AI166" s="185"/>
      <c r="AJ166" s="185"/>
      <c r="AK166" s="185"/>
      <c r="AL166" s="185"/>
      <c r="AM166" s="185"/>
      <c r="AN166" s="176">
        <v>11462</v>
      </c>
      <c r="AO166" s="176">
        <v>3439</v>
      </c>
      <c r="AP166" s="176">
        <v>5731</v>
      </c>
    </row>
    <row r="167" spans="1:42" ht="31.5" hidden="1" x14ac:dyDescent="0.25">
      <c r="A167" s="204"/>
      <c r="B167" s="206"/>
      <c r="C167" s="163">
        <v>165</v>
      </c>
      <c r="D167" s="164" t="s">
        <v>1604</v>
      </c>
      <c r="E167" s="163" t="s">
        <v>1600</v>
      </c>
      <c r="F167" s="165">
        <v>0.61</v>
      </c>
      <c r="G167" s="172">
        <v>1</v>
      </c>
      <c r="H167" s="172" t="s">
        <v>1343</v>
      </c>
      <c r="I167" s="165">
        <v>0.61</v>
      </c>
      <c r="J167" s="174">
        <v>22168.799999999999</v>
      </c>
      <c r="K167" s="174">
        <v>1.1000000000000001</v>
      </c>
      <c r="L167" s="175">
        <v>1</v>
      </c>
      <c r="M167" s="174">
        <v>1.1499999999999999</v>
      </c>
      <c r="N167" s="174"/>
      <c r="O167" s="176">
        <f>J167*F167*K167*L167*M167</f>
        <v>17106.554519999998</v>
      </c>
      <c r="P167" s="176">
        <f t="shared" si="18"/>
        <v>5131.966355999999</v>
      </c>
      <c r="Q167" s="176">
        <f t="shared" si="19"/>
        <v>8553.2772599999989</v>
      </c>
      <c r="R167" s="174"/>
      <c r="S167" s="205">
        <v>36</v>
      </c>
      <c r="T167" s="207"/>
      <c r="U167" s="208">
        <v>146</v>
      </c>
      <c r="V167" s="212" t="s">
        <v>1604</v>
      </c>
      <c r="W167" s="216" t="s">
        <v>1600</v>
      </c>
      <c r="X167" s="213">
        <v>0.61</v>
      </c>
      <c r="Y167" s="201">
        <v>0.3</v>
      </c>
      <c r="Z167" s="184">
        <v>18755.7</v>
      </c>
      <c r="AA167" s="177">
        <v>1.1499999999999999</v>
      </c>
      <c r="AB167" s="177">
        <v>1</v>
      </c>
      <c r="AC167" s="177">
        <v>1</v>
      </c>
      <c r="AD167" s="177">
        <v>1</v>
      </c>
      <c r="AE167" s="184">
        <f t="shared" si="20"/>
        <v>13157.12355</v>
      </c>
      <c r="AF167" s="184">
        <f t="shared" si="21"/>
        <v>3947.1370649999999</v>
      </c>
      <c r="AG167" s="185"/>
      <c r="AH167" s="185"/>
      <c r="AI167" s="185"/>
      <c r="AJ167" s="185"/>
      <c r="AK167" s="185"/>
      <c r="AL167" s="185"/>
      <c r="AM167" s="185"/>
      <c r="AN167" s="176">
        <v>17107</v>
      </c>
      <c r="AO167" s="176">
        <v>5132</v>
      </c>
      <c r="AP167" s="176">
        <v>8554</v>
      </c>
    </row>
    <row r="168" spans="1:42" ht="220.5" hidden="1" x14ac:dyDescent="0.25">
      <c r="A168" s="204"/>
      <c r="B168" s="206"/>
      <c r="C168" s="163">
        <v>166</v>
      </c>
      <c r="D168" s="164" t="s">
        <v>1605</v>
      </c>
      <c r="E168" s="163" t="s">
        <v>1600</v>
      </c>
      <c r="F168" s="165">
        <v>0.71</v>
      </c>
      <c r="G168" s="172">
        <v>1</v>
      </c>
      <c r="H168" s="172" t="s">
        <v>1343</v>
      </c>
      <c r="I168" s="165">
        <v>0.71</v>
      </c>
      <c r="J168" s="174">
        <v>22168.799999999999</v>
      </c>
      <c r="K168" s="174">
        <v>1.1000000000000001</v>
      </c>
      <c r="L168" s="175">
        <v>1</v>
      </c>
      <c r="M168" s="174">
        <v>1.1499999999999999</v>
      </c>
      <c r="N168" s="174"/>
      <c r="O168" s="176">
        <f>J168*F168*K168*L168*M168</f>
        <v>19910.907719999999</v>
      </c>
      <c r="P168" s="176">
        <f t="shared" si="18"/>
        <v>5973.2723159999996</v>
      </c>
      <c r="Q168" s="176">
        <f t="shared" si="19"/>
        <v>9955.4538599999996</v>
      </c>
      <c r="R168" s="174"/>
      <c r="S168" s="205"/>
      <c r="T168" s="207"/>
      <c r="U168" s="208">
        <v>147</v>
      </c>
      <c r="V168" s="212" t="s">
        <v>1605</v>
      </c>
      <c r="W168" s="216" t="s">
        <v>1600</v>
      </c>
      <c r="X168" s="213">
        <v>0.71</v>
      </c>
      <c r="Y168" s="201">
        <v>0.3</v>
      </c>
      <c r="Z168" s="184">
        <v>18755.7</v>
      </c>
      <c r="AA168" s="177">
        <v>1.1499999999999999</v>
      </c>
      <c r="AB168" s="177">
        <v>1</v>
      </c>
      <c r="AC168" s="177">
        <v>1</v>
      </c>
      <c r="AD168" s="177">
        <v>1</v>
      </c>
      <c r="AE168" s="184">
        <f t="shared" si="20"/>
        <v>15314.029049999999</v>
      </c>
      <c r="AF168" s="184">
        <f t="shared" si="21"/>
        <v>4594.2087149999998</v>
      </c>
      <c r="AG168" s="185"/>
      <c r="AH168" s="185"/>
      <c r="AI168" s="185"/>
      <c r="AJ168" s="185"/>
      <c r="AK168" s="185"/>
      <c r="AL168" s="185"/>
      <c r="AM168" s="185"/>
      <c r="AN168" s="176">
        <v>19911</v>
      </c>
      <c r="AO168" s="176">
        <v>5974</v>
      </c>
      <c r="AP168" s="176">
        <v>9956</v>
      </c>
    </row>
    <row r="169" spans="1:42" ht="157.5" hidden="1" x14ac:dyDescent="0.25">
      <c r="A169" s="204">
        <v>43</v>
      </c>
      <c r="B169" s="206"/>
      <c r="C169" s="163">
        <v>167</v>
      </c>
      <c r="D169" s="164" t="s">
        <v>1606</v>
      </c>
      <c r="E169" s="163" t="s">
        <v>1600</v>
      </c>
      <c r="F169" s="165">
        <v>0.84</v>
      </c>
      <c r="G169" s="172">
        <v>1</v>
      </c>
      <c r="H169" s="173">
        <v>1</v>
      </c>
      <c r="I169" s="165">
        <v>0.84</v>
      </c>
      <c r="J169" s="174">
        <v>22168.799999999999</v>
      </c>
      <c r="K169" s="174">
        <v>1.1000000000000001</v>
      </c>
      <c r="L169" s="175">
        <v>1</v>
      </c>
      <c r="M169" s="174"/>
      <c r="N169" s="174"/>
      <c r="O169" s="176">
        <f t="shared" si="15"/>
        <v>20483.9712</v>
      </c>
      <c r="P169" s="176"/>
      <c r="Q169" s="176"/>
      <c r="R169" s="174"/>
      <c r="S169" s="205"/>
      <c r="T169" s="207"/>
      <c r="U169" s="208">
        <v>148</v>
      </c>
      <c r="V169" s="212" t="s">
        <v>1607</v>
      </c>
      <c r="W169" s="216" t="s">
        <v>1600</v>
      </c>
      <c r="X169" s="213">
        <v>0.84</v>
      </c>
      <c r="Y169" s="201">
        <v>1</v>
      </c>
      <c r="Z169" s="184">
        <v>18755.7</v>
      </c>
      <c r="AA169" s="177">
        <v>1.1499999999999999</v>
      </c>
      <c r="AB169" s="177">
        <v>1</v>
      </c>
      <c r="AC169" s="177">
        <v>1</v>
      </c>
      <c r="AD169" s="177">
        <v>1</v>
      </c>
      <c r="AE169" s="184">
        <f t="shared" si="20"/>
        <v>18118.0062</v>
      </c>
      <c r="AF169" s="184">
        <f t="shared" si="21"/>
        <v>18118.0062</v>
      </c>
      <c r="AG169" s="185"/>
      <c r="AH169" s="185"/>
      <c r="AI169" s="185"/>
      <c r="AJ169" s="185"/>
      <c r="AK169" s="185"/>
      <c r="AL169" s="185"/>
      <c r="AM169" s="185"/>
      <c r="AN169" s="176">
        <v>20484</v>
      </c>
      <c r="AO169" s="176">
        <v>0</v>
      </c>
      <c r="AP169" s="176">
        <v>0</v>
      </c>
    </row>
    <row r="170" spans="1:42" ht="157.5" hidden="1" x14ac:dyDescent="0.25">
      <c r="A170" s="204"/>
      <c r="B170" s="206"/>
      <c r="C170" s="163">
        <v>168</v>
      </c>
      <c r="D170" s="164" t="s">
        <v>1608</v>
      </c>
      <c r="E170" s="163" t="s">
        <v>1600</v>
      </c>
      <c r="F170" s="165">
        <v>0.91</v>
      </c>
      <c r="G170" s="172">
        <v>1</v>
      </c>
      <c r="H170" s="173">
        <v>1</v>
      </c>
      <c r="I170" s="165">
        <v>0.91</v>
      </c>
      <c r="J170" s="174">
        <v>22168.799999999999</v>
      </c>
      <c r="K170" s="174">
        <v>1.1000000000000001</v>
      </c>
      <c r="L170" s="175">
        <v>1</v>
      </c>
      <c r="M170" s="174"/>
      <c r="N170" s="174"/>
      <c r="O170" s="176">
        <f t="shared" si="15"/>
        <v>22190.968800000002</v>
      </c>
      <c r="P170" s="176"/>
      <c r="Q170" s="176"/>
      <c r="R170" s="174"/>
      <c r="S170" s="205"/>
      <c r="T170" s="207"/>
      <c r="U170" s="208">
        <v>149</v>
      </c>
      <c r="V170" s="212" t="s">
        <v>1609</v>
      </c>
      <c r="W170" s="216" t="s">
        <v>1600</v>
      </c>
      <c r="X170" s="213">
        <v>0.91</v>
      </c>
      <c r="Y170" s="201">
        <v>1</v>
      </c>
      <c r="Z170" s="184">
        <v>18755.7</v>
      </c>
      <c r="AA170" s="177">
        <v>1.1499999999999999</v>
      </c>
      <c r="AB170" s="177">
        <v>1</v>
      </c>
      <c r="AC170" s="177">
        <v>1</v>
      </c>
      <c r="AD170" s="177">
        <v>1</v>
      </c>
      <c r="AE170" s="184">
        <f t="shared" si="20"/>
        <v>19627.840049999999</v>
      </c>
      <c r="AF170" s="184">
        <f t="shared" si="21"/>
        <v>19627.840049999999</v>
      </c>
      <c r="AG170" s="185"/>
      <c r="AH170" s="185"/>
      <c r="AI170" s="185"/>
      <c r="AJ170" s="185"/>
      <c r="AK170" s="185"/>
      <c r="AL170" s="185"/>
      <c r="AM170" s="185"/>
      <c r="AN170" s="176">
        <v>22191</v>
      </c>
      <c r="AO170" s="176">
        <v>0</v>
      </c>
      <c r="AP170" s="176">
        <v>0</v>
      </c>
    </row>
    <row r="171" spans="1:42" ht="157.5" hidden="1" x14ac:dyDescent="0.25">
      <c r="A171" s="204"/>
      <c r="B171" s="206"/>
      <c r="C171" s="163">
        <v>169</v>
      </c>
      <c r="D171" s="164" t="s">
        <v>1610</v>
      </c>
      <c r="E171" s="163" t="s">
        <v>1600</v>
      </c>
      <c r="F171" s="165">
        <v>1.1000000000000001</v>
      </c>
      <c r="G171" s="172">
        <v>1</v>
      </c>
      <c r="H171" s="173" t="s">
        <v>1354</v>
      </c>
      <c r="I171" s="165">
        <v>1.1000000000000001</v>
      </c>
      <c r="J171" s="174">
        <v>22168.799999999999</v>
      </c>
      <c r="K171" s="174">
        <v>1.1000000000000001</v>
      </c>
      <c r="L171" s="175">
        <v>1</v>
      </c>
      <c r="M171" s="174"/>
      <c r="N171" s="174"/>
      <c r="O171" s="176">
        <f t="shared" si="15"/>
        <v>26824.248000000003</v>
      </c>
      <c r="P171" s="176"/>
      <c r="Q171" s="176"/>
      <c r="R171" s="174"/>
      <c r="S171" s="205">
        <v>27</v>
      </c>
      <c r="T171" s="207"/>
      <c r="U171" s="208">
        <v>150</v>
      </c>
      <c r="V171" s="212" t="s">
        <v>1611</v>
      </c>
      <c r="W171" s="216" t="s">
        <v>1600</v>
      </c>
      <c r="X171" s="213">
        <v>1.1000000000000001</v>
      </c>
      <c r="Y171" s="201">
        <v>1</v>
      </c>
      <c r="Z171" s="184">
        <v>18755.7</v>
      </c>
      <c r="AA171" s="177">
        <v>1.1499999999999999</v>
      </c>
      <c r="AB171" s="177">
        <v>1</v>
      </c>
      <c r="AC171" s="177">
        <v>1</v>
      </c>
      <c r="AD171" s="177">
        <v>1</v>
      </c>
      <c r="AE171" s="184">
        <f t="shared" si="20"/>
        <v>23725.960500000001</v>
      </c>
      <c r="AF171" s="184">
        <f t="shared" si="21"/>
        <v>23725.960500000001</v>
      </c>
      <c r="AG171" s="185"/>
      <c r="AH171" s="185"/>
      <c r="AI171" s="185"/>
      <c r="AJ171" s="185"/>
      <c r="AK171" s="185"/>
      <c r="AL171" s="185"/>
      <c r="AM171" s="185"/>
      <c r="AN171" s="176">
        <v>26825</v>
      </c>
      <c r="AO171" s="176">
        <v>0</v>
      </c>
      <c r="AP171" s="176">
        <v>0</v>
      </c>
    </row>
    <row r="172" spans="1:42" ht="157.5" hidden="1" x14ac:dyDescent="0.25">
      <c r="A172" s="204"/>
      <c r="B172" s="206"/>
      <c r="C172" s="163">
        <v>170</v>
      </c>
      <c r="D172" s="164" t="s">
        <v>1612</v>
      </c>
      <c r="E172" s="163" t="s">
        <v>1600</v>
      </c>
      <c r="F172" s="165">
        <v>1.35</v>
      </c>
      <c r="G172" s="172">
        <v>1</v>
      </c>
      <c r="H172" s="173" t="s">
        <v>1354</v>
      </c>
      <c r="I172" s="165">
        <v>1.35</v>
      </c>
      <c r="J172" s="174">
        <v>22168.799999999999</v>
      </c>
      <c r="K172" s="174">
        <v>1.1000000000000001</v>
      </c>
      <c r="L172" s="175">
        <v>1</v>
      </c>
      <c r="M172" s="174"/>
      <c r="N172" s="174"/>
      <c r="O172" s="176">
        <f t="shared" si="15"/>
        <v>32920.668000000005</v>
      </c>
      <c r="P172" s="176"/>
      <c r="Q172" s="176"/>
      <c r="R172" s="174"/>
      <c r="S172" s="205"/>
      <c r="T172" s="207"/>
      <c r="U172" s="208">
        <v>151</v>
      </c>
      <c r="V172" s="212" t="s">
        <v>1613</v>
      </c>
      <c r="W172" s="216" t="s">
        <v>1600</v>
      </c>
      <c r="X172" s="213">
        <v>1.35</v>
      </c>
      <c r="Y172" s="201">
        <v>1</v>
      </c>
      <c r="Z172" s="184">
        <v>18755.7</v>
      </c>
      <c r="AA172" s="177">
        <v>1.1499999999999999</v>
      </c>
      <c r="AB172" s="177">
        <v>1</v>
      </c>
      <c r="AC172" s="177">
        <v>1</v>
      </c>
      <c r="AD172" s="177">
        <v>1</v>
      </c>
      <c r="AE172" s="184">
        <f t="shared" si="20"/>
        <v>29118.224250000003</v>
      </c>
      <c r="AF172" s="184">
        <f t="shared" si="21"/>
        <v>29118.224250000003</v>
      </c>
      <c r="AG172" s="185"/>
      <c r="AH172" s="185"/>
      <c r="AI172" s="185"/>
      <c r="AJ172" s="185"/>
      <c r="AK172" s="185"/>
      <c r="AL172" s="185"/>
      <c r="AM172" s="185"/>
      <c r="AN172" s="176">
        <v>32921</v>
      </c>
      <c r="AO172" s="176">
        <v>0</v>
      </c>
      <c r="AP172" s="176">
        <v>0</v>
      </c>
    </row>
    <row r="173" spans="1:42" ht="157.5" hidden="1" x14ac:dyDescent="0.25">
      <c r="A173" s="204"/>
      <c r="B173" s="206"/>
      <c r="C173" s="163">
        <v>171</v>
      </c>
      <c r="D173" s="164" t="s">
        <v>1614</v>
      </c>
      <c r="E173" s="163" t="s">
        <v>1600</v>
      </c>
      <c r="F173" s="165">
        <v>1.96</v>
      </c>
      <c r="G173" s="172">
        <v>1</v>
      </c>
      <c r="H173" s="173" t="s">
        <v>1354</v>
      </c>
      <c r="I173" s="165">
        <v>1.96</v>
      </c>
      <c r="J173" s="174">
        <v>22168.799999999999</v>
      </c>
      <c r="K173" s="174">
        <v>1.1000000000000001</v>
      </c>
      <c r="L173" s="175">
        <v>1</v>
      </c>
      <c r="M173" s="174"/>
      <c r="N173" s="174"/>
      <c r="O173" s="176">
        <f t="shared" si="15"/>
        <v>47795.932800000002</v>
      </c>
      <c r="P173" s="176"/>
      <c r="Q173" s="176"/>
      <c r="R173" s="174"/>
      <c r="S173" s="205"/>
      <c r="T173" s="207"/>
      <c r="U173" s="208">
        <v>152</v>
      </c>
      <c r="V173" s="212" t="s">
        <v>1615</v>
      </c>
      <c r="W173" s="216" t="s">
        <v>1600</v>
      </c>
      <c r="X173" s="213">
        <v>1.96</v>
      </c>
      <c r="Y173" s="201">
        <v>1</v>
      </c>
      <c r="Z173" s="184">
        <v>18755.7</v>
      </c>
      <c r="AA173" s="177">
        <v>1.1499999999999999</v>
      </c>
      <c r="AB173" s="177">
        <v>1</v>
      </c>
      <c r="AC173" s="177">
        <v>1</v>
      </c>
      <c r="AD173" s="177">
        <v>1</v>
      </c>
      <c r="AE173" s="184">
        <f t="shared" si="20"/>
        <v>42275.347799999996</v>
      </c>
      <c r="AF173" s="184">
        <f t="shared" si="21"/>
        <v>42275.347799999996</v>
      </c>
      <c r="AG173" s="185"/>
      <c r="AH173" s="185"/>
      <c r="AI173" s="185"/>
      <c r="AJ173" s="185"/>
      <c r="AK173" s="185"/>
      <c r="AL173" s="185"/>
      <c r="AM173" s="185"/>
      <c r="AN173" s="176">
        <v>47796</v>
      </c>
      <c r="AO173" s="176">
        <v>0</v>
      </c>
      <c r="AP173" s="176">
        <v>0</v>
      </c>
    </row>
    <row r="174" spans="1:42" ht="47.25" hidden="1" x14ac:dyDescent="0.25">
      <c r="A174" s="204"/>
      <c r="B174" s="206"/>
      <c r="C174" s="163">
        <v>172</v>
      </c>
      <c r="D174" s="164" t="s">
        <v>1616</v>
      </c>
      <c r="E174" s="163" t="s">
        <v>1600</v>
      </c>
      <c r="F174" s="165">
        <v>25</v>
      </c>
      <c r="G174" s="172">
        <v>1</v>
      </c>
      <c r="H174" s="173">
        <v>1</v>
      </c>
      <c r="I174" s="165">
        <v>25</v>
      </c>
      <c r="J174" s="174">
        <v>22168.799999999999</v>
      </c>
      <c r="K174" s="174">
        <v>1</v>
      </c>
      <c r="L174" s="175">
        <v>1</v>
      </c>
      <c r="M174" s="174"/>
      <c r="N174" s="174"/>
      <c r="O174" s="176">
        <f t="shared" si="15"/>
        <v>554220</v>
      </c>
      <c r="P174" s="176"/>
      <c r="Q174" s="176"/>
      <c r="R174" s="174"/>
      <c r="S174" s="205">
        <v>28</v>
      </c>
      <c r="T174" s="207"/>
      <c r="U174" s="208">
        <v>153</v>
      </c>
      <c r="V174" s="212" t="s">
        <v>1617</v>
      </c>
      <c r="W174" s="216" t="s">
        <v>1600</v>
      </c>
      <c r="X174" s="213">
        <v>25</v>
      </c>
      <c r="Y174" s="201">
        <v>1</v>
      </c>
      <c r="Z174" s="184">
        <v>18755.7</v>
      </c>
      <c r="AA174" s="177">
        <v>1</v>
      </c>
      <c r="AB174" s="177">
        <v>1</v>
      </c>
      <c r="AC174" s="177">
        <v>1</v>
      </c>
      <c r="AD174" s="177">
        <v>1</v>
      </c>
      <c r="AE174" s="184">
        <f t="shared" si="20"/>
        <v>468892.5</v>
      </c>
      <c r="AF174" s="184">
        <f t="shared" si="21"/>
        <v>468892.5</v>
      </c>
      <c r="AG174" s="185"/>
      <c r="AH174" s="185"/>
      <c r="AI174" s="185"/>
      <c r="AJ174" s="185"/>
      <c r="AK174" s="185"/>
      <c r="AL174" s="185"/>
      <c r="AM174" s="185"/>
      <c r="AN174" s="176">
        <v>554220</v>
      </c>
      <c r="AO174" s="176">
        <v>0</v>
      </c>
      <c r="AP174" s="176">
        <v>0</v>
      </c>
    </row>
    <row r="175" spans="1:42" ht="63" hidden="1" x14ac:dyDescent="0.25">
      <c r="A175" s="204"/>
      <c r="B175" s="206"/>
      <c r="C175" s="163">
        <v>173</v>
      </c>
      <c r="D175" s="164" t="s">
        <v>1618</v>
      </c>
      <c r="E175" s="163" t="s">
        <v>1619</v>
      </c>
      <c r="F175" s="165">
        <v>0.49</v>
      </c>
      <c r="G175" s="172">
        <v>0.7</v>
      </c>
      <c r="H175" s="173">
        <v>1</v>
      </c>
      <c r="I175" s="165">
        <v>0.49</v>
      </c>
      <c r="J175" s="174">
        <v>22168.799999999999</v>
      </c>
      <c r="K175" s="174">
        <v>1.1000000000000001</v>
      </c>
      <c r="L175" s="175">
        <v>0.7</v>
      </c>
      <c r="M175" s="174"/>
      <c r="N175" s="174"/>
      <c r="O175" s="176">
        <f t="shared" si="15"/>
        <v>8364.2882399999999</v>
      </c>
      <c r="P175" s="176"/>
      <c r="Q175" s="176"/>
      <c r="R175" s="174"/>
      <c r="S175" s="205"/>
      <c r="T175" s="207"/>
      <c r="U175" s="208">
        <v>154</v>
      </c>
      <c r="V175" s="212" t="s">
        <v>1618</v>
      </c>
      <c r="W175" s="216" t="s">
        <v>1619</v>
      </c>
      <c r="X175" s="213">
        <v>0.49</v>
      </c>
      <c r="Y175" s="201">
        <v>1</v>
      </c>
      <c r="Z175" s="184">
        <v>18755.7</v>
      </c>
      <c r="AA175" s="177">
        <v>1.1499999999999999</v>
      </c>
      <c r="AB175" s="177">
        <v>1</v>
      </c>
      <c r="AC175" s="177">
        <v>1</v>
      </c>
      <c r="AD175" s="177">
        <v>1</v>
      </c>
      <c r="AE175" s="184">
        <f t="shared" si="20"/>
        <v>10568.836949999999</v>
      </c>
      <c r="AF175" s="184">
        <f t="shared" si="21"/>
        <v>10568.836949999999</v>
      </c>
      <c r="AG175" s="185"/>
      <c r="AH175" s="185"/>
      <c r="AI175" s="185"/>
      <c r="AJ175" s="185"/>
      <c r="AK175" s="185"/>
      <c r="AL175" s="185"/>
      <c r="AM175" s="185"/>
      <c r="AN175" s="176">
        <v>8365</v>
      </c>
      <c r="AO175" s="176">
        <v>0</v>
      </c>
      <c r="AP175" s="176">
        <v>0</v>
      </c>
    </row>
    <row r="176" spans="1:42" ht="63" hidden="1" x14ac:dyDescent="0.25">
      <c r="A176" s="204">
        <v>43</v>
      </c>
      <c r="B176" s="206"/>
      <c r="C176" s="163">
        <v>174</v>
      </c>
      <c r="D176" s="164" t="s">
        <v>1620</v>
      </c>
      <c r="E176" s="163" t="s">
        <v>1619</v>
      </c>
      <c r="F176" s="165">
        <v>0.79</v>
      </c>
      <c r="G176" s="172">
        <v>0.7</v>
      </c>
      <c r="H176" s="173">
        <v>1</v>
      </c>
      <c r="I176" s="165">
        <v>0.79</v>
      </c>
      <c r="J176" s="174">
        <v>22168.799999999999</v>
      </c>
      <c r="K176" s="174">
        <v>1.1000000000000001</v>
      </c>
      <c r="L176" s="175">
        <v>0.7</v>
      </c>
      <c r="M176" s="174"/>
      <c r="N176" s="174"/>
      <c r="O176" s="176">
        <f t="shared" si="15"/>
        <v>13485.28104</v>
      </c>
      <c r="P176" s="176"/>
      <c r="Q176" s="176"/>
      <c r="R176" s="174"/>
      <c r="S176" s="205"/>
      <c r="T176" s="207"/>
      <c r="U176" s="208">
        <v>155</v>
      </c>
      <c r="V176" s="212" t="s">
        <v>1620</v>
      </c>
      <c r="W176" s="216" t="s">
        <v>1619</v>
      </c>
      <c r="X176" s="213">
        <v>0.79</v>
      </c>
      <c r="Y176" s="201">
        <v>1</v>
      </c>
      <c r="Z176" s="184">
        <v>18755.7</v>
      </c>
      <c r="AA176" s="177">
        <v>1.1499999999999999</v>
      </c>
      <c r="AB176" s="177">
        <v>1</v>
      </c>
      <c r="AC176" s="177">
        <v>1</v>
      </c>
      <c r="AD176" s="177">
        <v>1</v>
      </c>
      <c r="AE176" s="184">
        <f t="shared" si="20"/>
        <v>17039.553449999999</v>
      </c>
      <c r="AF176" s="184">
        <f t="shared" si="21"/>
        <v>17039.553449999999</v>
      </c>
      <c r="AG176" s="185"/>
      <c r="AH176" s="185"/>
      <c r="AI176" s="185"/>
      <c r="AJ176" s="185"/>
      <c r="AK176" s="185"/>
      <c r="AL176" s="185"/>
      <c r="AM176" s="185"/>
      <c r="AN176" s="176">
        <v>13486</v>
      </c>
      <c r="AO176" s="176">
        <v>0</v>
      </c>
      <c r="AP176" s="176">
        <v>0</v>
      </c>
    </row>
    <row r="177" spans="1:42" ht="63" hidden="1" x14ac:dyDescent="0.25">
      <c r="A177" s="204"/>
      <c r="B177" s="206"/>
      <c r="C177" s="163">
        <v>175</v>
      </c>
      <c r="D177" s="164" t="s">
        <v>1621</v>
      </c>
      <c r="E177" s="163" t="s">
        <v>1619</v>
      </c>
      <c r="F177" s="165">
        <v>1.07</v>
      </c>
      <c r="G177" s="172">
        <v>0.7</v>
      </c>
      <c r="H177" s="173" t="s">
        <v>1354</v>
      </c>
      <c r="I177" s="165">
        <v>1.07</v>
      </c>
      <c r="J177" s="174">
        <v>22168.799999999999</v>
      </c>
      <c r="K177" s="174">
        <v>1.1000000000000001</v>
      </c>
      <c r="L177" s="175">
        <v>0.7</v>
      </c>
      <c r="M177" s="174"/>
      <c r="N177" s="174"/>
      <c r="O177" s="176">
        <f t="shared" si="15"/>
        <v>18264.874319999999</v>
      </c>
      <c r="P177" s="176"/>
      <c r="Q177" s="176"/>
      <c r="R177" s="174"/>
      <c r="S177" s="205"/>
      <c r="T177" s="207"/>
      <c r="U177" s="208">
        <v>156</v>
      </c>
      <c r="V177" s="212" t="s">
        <v>1621</v>
      </c>
      <c r="W177" s="216" t="s">
        <v>1619</v>
      </c>
      <c r="X177" s="213">
        <v>1.07</v>
      </c>
      <c r="Y177" s="201">
        <v>1</v>
      </c>
      <c r="Z177" s="184">
        <v>18755.7</v>
      </c>
      <c r="AA177" s="177">
        <v>1.1499999999999999</v>
      </c>
      <c r="AB177" s="177">
        <v>1</v>
      </c>
      <c r="AC177" s="177">
        <v>1</v>
      </c>
      <c r="AD177" s="177">
        <v>1</v>
      </c>
      <c r="AE177" s="184">
        <f t="shared" si="20"/>
        <v>23078.888849999999</v>
      </c>
      <c r="AF177" s="184">
        <f t="shared" si="21"/>
        <v>23078.888849999999</v>
      </c>
      <c r="AG177" s="185"/>
      <c r="AH177" s="185"/>
      <c r="AI177" s="185"/>
      <c r="AJ177" s="185"/>
      <c r="AK177" s="185"/>
      <c r="AL177" s="185"/>
      <c r="AM177" s="185"/>
      <c r="AN177" s="176">
        <v>18265</v>
      </c>
      <c r="AO177" s="176">
        <v>0</v>
      </c>
      <c r="AP177" s="176">
        <v>0</v>
      </c>
    </row>
    <row r="178" spans="1:42" ht="63" hidden="1" x14ac:dyDescent="0.25">
      <c r="A178" s="204"/>
      <c r="B178" s="206"/>
      <c r="C178" s="163">
        <v>176</v>
      </c>
      <c r="D178" s="164" t="s">
        <v>1622</v>
      </c>
      <c r="E178" s="163" t="s">
        <v>1619</v>
      </c>
      <c r="F178" s="165">
        <v>1.19</v>
      </c>
      <c r="G178" s="172">
        <v>0.7</v>
      </c>
      <c r="H178" s="173" t="s">
        <v>1354</v>
      </c>
      <c r="I178" s="165">
        <v>1.19</v>
      </c>
      <c r="J178" s="174">
        <v>22168.799999999999</v>
      </c>
      <c r="K178" s="174">
        <v>1.1000000000000001</v>
      </c>
      <c r="L178" s="175">
        <v>0.7</v>
      </c>
      <c r="M178" s="174"/>
      <c r="N178" s="174"/>
      <c r="O178" s="176">
        <f t="shared" si="15"/>
        <v>20313.271439999997</v>
      </c>
      <c r="P178" s="176"/>
      <c r="Q178" s="176"/>
      <c r="R178" s="174"/>
      <c r="S178" s="205"/>
      <c r="T178" s="207"/>
      <c r="U178" s="208">
        <v>157</v>
      </c>
      <c r="V178" s="212" t="s">
        <v>1622</v>
      </c>
      <c r="W178" s="216" t="s">
        <v>1619</v>
      </c>
      <c r="X178" s="213">
        <v>1.19</v>
      </c>
      <c r="Y178" s="201">
        <v>1</v>
      </c>
      <c r="Z178" s="184">
        <v>18755.7</v>
      </c>
      <c r="AA178" s="177">
        <v>1.1499999999999999</v>
      </c>
      <c r="AB178" s="177">
        <v>1</v>
      </c>
      <c r="AC178" s="177">
        <v>1</v>
      </c>
      <c r="AD178" s="177">
        <v>1</v>
      </c>
      <c r="AE178" s="184">
        <f t="shared" si="20"/>
        <v>25667.175449999999</v>
      </c>
      <c r="AF178" s="184">
        <f t="shared" si="21"/>
        <v>25667.175449999999</v>
      </c>
      <c r="AG178" s="185"/>
      <c r="AH178" s="185"/>
      <c r="AI178" s="185"/>
      <c r="AJ178" s="185"/>
      <c r="AK178" s="185"/>
      <c r="AL178" s="185"/>
      <c r="AM178" s="185"/>
      <c r="AN178" s="176">
        <v>20314</v>
      </c>
      <c r="AO178" s="176">
        <v>0</v>
      </c>
      <c r="AP178" s="176">
        <v>0</v>
      </c>
    </row>
    <row r="179" spans="1:42" ht="63" hidden="1" x14ac:dyDescent="0.25">
      <c r="A179" s="204"/>
      <c r="B179" s="206"/>
      <c r="C179" s="163">
        <v>177</v>
      </c>
      <c r="D179" s="164" t="s">
        <v>1623</v>
      </c>
      <c r="E179" s="163" t="s">
        <v>1619</v>
      </c>
      <c r="F179" s="165">
        <v>2.11</v>
      </c>
      <c r="G179" s="172">
        <v>0.7</v>
      </c>
      <c r="H179" s="173" t="s">
        <v>1354</v>
      </c>
      <c r="I179" s="165">
        <v>2.11</v>
      </c>
      <c r="J179" s="174">
        <v>22168.799999999999</v>
      </c>
      <c r="K179" s="174">
        <v>1.1000000000000001</v>
      </c>
      <c r="L179" s="175">
        <v>0.7</v>
      </c>
      <c r="M179" s="174"/>
      <c r="N179" s="174"/>
      <c r="O179" s="176">
        <f t="shared" si="15"/>
        <v>36017.649359999996</v>
      </c>
      <c r="P179" s="176"/>
      <c r="Q179" s="176"/>
      <c r="R179" s="174"/>
      <c r="S179" s="205"/>
      <c r="T179" s="207"/>
      <c r="U179" s="208">
        <v>158</v>
      </c>
      <c r="V179" s="212" t="s">
        <v>1623</v>
      </c>
      <c r="W179" s="216" t="s">
        <v>1619</v>
      </c>
      <c r="X179" s="213">
        <v>2.11</v>
      </c>
      <c r="Y179" s="201">
        <v>1</v>
      </c>
      <c r="Z179" s="184">
        <v>18755.7</v>
      </c>
      <c r="AA179" s="177">
        <v>1.1499999999999999</v>
      </c>
      <c r="AB179" s="177">
        <v>1</v>
      </c>
      <c r="AC179" s="177">
        <v>1</v>
      </c>
      <c r="AD179" s="177">
        <v>1</v>
      </c>
      <c r="AE179" s="184">
        <f t="shared" si="20"/>
        <v>45510.706050000001</v>
      </c>
      <c r="AF179" s="184">
        <f t="shared" si="21"/>
        <v>45510.706050000001</v>
      </c>
      <c r="AG179" s="185"/>
      <c r="AH179" s="185"/>
      <c r="AI179" s="185"/>
      <c r="AJ179" s="185"/>
      <c r="AK179" s="185"/>
      <c r="AL179" s="185"/>
      <c r="AM179" s="185"/>
      <c r="AN179" s="176">
        <v>36018</v>
      </c>
      <c r="AO179" s="176">
        <v>0</v>
      </c>
      <c r="AP179" s="176">
        <v>0</v>
      </c>
    </row>
    <row r="180" spans="1:42" ht="63" hidden="1" x14ac:dyDescent="0.25">
      <c r="A180" s="204"/>
      <c r="B180" s="206"/>
      <c r="C180" s="163">
        <v>178</v>
      </c>
      <c r="D180" s="164" t="s">
        <v>1624</v>
      </c>
      <c r="E180" s="163" t="s">
        <v>1619</v>
      </c>
      <c r="F180" s="165">
        <v>2.33</v>
      </c>
      <c r="G180" s="172">
        <v>0.7</v>
      </c>
      <c r="H180" s="173" t="s">
        <v>1354</v>
      </c>
      <c r="I180" s="165">
        <v>2.33</v>
      </c>
      <c r="J180" s="174">
        <v>22168.799999999999</v>
      </c>
      <c r="K180" s="174">
        <v>1.1000000000000001</v>
      </c>
      <c r="L180" s="175">
        <v>0.7</v>
      </c>
      <c r="M180" s="174"/>
      <c r="N180" s="174"/>
      <c r="O180" s="176">
        <f t="shared" si="15"/>
        <v>39773.04408</v>
      </c>
      <c r="P180" s="176"/>
      <c r="Q180" s="176"/>
      <c r="R180" s="174"/>
      <c r="S180" s="205">
        <v>29</v>
      </c>
      <c r="T180" s="207"/>
      <c r="U180" s="208">
        <v>159</v>
      </c>
      <c r="V180" s="212" t="s">
        <v>1624</v>
      </c>
      <c r="W180" s="216" t="s">
        <v>1619</v>
      </c>
      <c r="X180" s="213">
        <v>2.33</v>
      </c>
      <c r="Y180" s="201">
        <v>1</v>
      </c>
      <c r="Z180" s="184">
        <v>18755.7</v>
      </c>
      <c r="AA180" s="177">
        <v>1.1499999999999999</v>
      </c>
      <c r="AB180" s="177">
        <v>1</v>
      </c>
      <c r="AC180" s="177">
        <v>1</v>
      </c>
      <c r="AD180" s="177">
        <v>1</v>
      </c>
      <c r="AE180" s="184">
        <f t="shared" si="20"/>
        <v>50255.898150000001</v>
      </c>
      <c r="AF180" s="184">
        <f t="shared" si="21"/>
        <v>50255.898150000001</v>
      </c>
      <c r="AG180" s="185"/>
      <c r="AH180" s="185"/>
      <c r="AI180" s="185"/>
      <c r="AJ180" s="185"/>
      <c r="AK180" s="185"/>
      <c r="AL180" s="185"/>
      <c r="AM180" s="185"/>
      <c r="AN180" s="176">
        <v>39774</v>
      </c>
      <c r="AO180" s="176">
        <v>0</v>
      </c>
      <c r="AP180" s="176">
        <v>0</v>
      </c>
    </row>
    <row r="181" spans="1:42" ht="54" hidden="1" x14ac:dyDescent="0.25">
      <c r="A181" s="204"/>
      <c r="B181" s="214" t="s">
        <v>1625</v>
      </c>
      <c r="C181" s="163">
        <v>179</v>
      </c>
      <c r="D181" s="164" t="s">
        <v>1626</v>
      </c>
      <c r="E181" s="163" t="s">
        <v>1619</v>
      </c>
      <c r="F181" s="165">
        <v>0.51</v>
      </c>
      <c r="G181" s="172">
        <v>0.7</v>
      </c>
      <c r="H181" s="172" t="s">
        <v>1343</v>
      </c>
      <c r="I181" s="165">
        <v>0.51</v>
      </c>
      <c r="J181" s="174">
        <v>22168.799999999999</v>
      </c>
      <c r="K181" s="174">
        <v>1.1000000000000001</v>
      </c>
      <c r="L181" s="175">
        <v>0.7</v>
      </c>
      <c r="M181" s="174"/>
      <c r="N181" s="174"/>
      <c r="O181" s="176">
        <f t="shared" si="15"/>
        <v>8705.6877599999989</v>
      </c>
      <c r="P181" s="176">
        <f t="shared" ref="P181:P187" si="22">O181*30/100</f>
        <v>2611.7063279999998</v>
      </c>
      <c r="Q181" s="176">
        <f t="shared" ref="Q181:Q187" si="23">O181*50/100</f>
        <v>4352.8438799999994</v>
      </c>
      <c r="R181" s="174"/>
      <c r="S181" s="205"/>
      <c r="T181" s="207" t="s">
        <v>1627</v>
      </c>
      <c r="U181" s="208">
        <v>160</v>
      </c>
      <c r="V181" s="212" t="s">
        <v>1626</v>
      </c>
      <c r="W181" s="216" t="s">
        <v>1619</v>
      </c>
      <c r="X181" s="213">
        <v>0.51</v>
      </c>
      <c r="Y181" s="201">
        <v>0.3</v>
      </c>
      <c r="Z181" s="184">
        <v>18755.7</v>
      </c>
      <c r="AA181" s="177">
        <v>1.1499999999999999</v>
      </c>
      <c r="AB181" s="177">
        <v>1</v>
      </c>
      <c r="AC181" s="177">
        <v>1</v>
      </c>
      <c r="AD181" s="177">
        <v>1</v>
      </c>
      <c r="AE181" s="184">
        <f t="shared" si="20"/>
        <v>11000.218049999999</v>
      </c>
      <c r="AF181" s="184">
        <f t="shared" si="21"/>
        <v>3300.0654149999996</v>
      </c>
      <c r="AG181" s="185"/>
      <c r="AH181" s="185"/>
      <c r="AI181" s="185"/>
      <c r="AJ181" s="185"/>
      <c r="AK181" s="185"/>
      <c r="AL181" s="185"/>
      <c r="AM181" s="185"/>
      <c r="AN181" s="176">
        <v>8706</v>
      </c>
      <c r="AO181" s="176">
        <v>2612</v>
      </c>
      <c r="AP181" s="176">
        <v>4353</v>
      </c>
    </row>
    <row r="182" spans="1:42" ht="31.5" hidden="1" x14ac:dyDescent="0.25">
      <c r="A182" s="204"/>
      <c r="B182" s="206"/>
      <c r="C182" s="163">
        <v>180</v>
      </c>
      <c r="D182" s="164" t="s">
        <v>1628</v>
      </c>
      <c r="E182" s="163" t="s">
        <v>1619</v>
      </c>
      <c r="F182" s="165">
        <v>0.66</v>
      </c>
      <c r="G182" s="172">
        <v>0.7</v>
      </c>
      <c r="H182" s="172" t="s">
        <v>1343</v>
      </c>
      <c r="I182" s="165">
        <v>0.66</v>
      </c>
      <c r="J182" s="174">
        <v>22168.799999999999</v>
      </c>
      <c r="K182" s="174">
        <v>1.1000000000000001</v>
      </c>
      <c r="L182" s="175">
        <v>0.7</v>
      </c>
      <c r="M182" s="174"/>
      <c r="N182" s="174"/>
      <c r="O182" s="176">
        <f t="shared" si="15"/>
        <v>11266.184159999999</v>
      </c>
      <c r="P182" s="176">
        <f t="shared" si="22"/>
        <v>3379.8552479999994</v>
      </c>
      <c r="Q182" s="176">
        <f t="shared" si="23"/>
        <v>5633.0920799999994</v>
      </c>
      <c r="R182" s="174"/>
      <c r="S182" s="205"/>
      <c r="T182" s="207"/>
      <c r="U182" s="208">
        <v>161</v>
      </c>
      <c r="V182" s="212" t="s">
        <v>1628</v>
      </c>
      <c r="W182" s="216" t="s">
        <v>1619</v>
      </c>
      <c r="X182" s="213">
        <v>0.66</v>
      </c>
      <c r="Y182" s="201">
        <v>0.3</v>
      </c>
      <c r="Z182" s="184">
        <v>18755.7</v>
      </c>
      <c r="AA182" s="177">
        <v>1.1499999999999999</v>
      </c>
      <c r="AB182" s="177">
        <v>1</v>
      </c>
      <c r="AC182" s="177">
        <v>1</v>
      </c>
      <c r="AD182" s="177">
        <v>1</v>
      </c>
      <c r="AE182" s="184">
        <f t="shared" si="20"/>
        <v>14235.576299999999</v>
      </c>
      <c r="AF182" s="184">
        <f t="shared" si="21"/>
        <v>4270.6728899999998</v>
      </c>
      <c r="AG182" s="185"/>
      <c r="AH182" s="185"/>
      <c r="AI182" s="185"/>
      <c r="AJ182" s="185"/>
      <c r="AK182" s="185"/>
      <c r="AL182" s="185"/>
      <c r="AM182" s="185"/>
      <c r="AN182" s="176">
        <v>11267</v>
      </c>
      <c r="AO182" s="176">
        <v>3380</v>
      </c>
      <c r="AP182" s="176">
        <v>5634</v>
      </c>
    </row>
    <row r="183" spans="1:42" ht="54" hidden="1" x14ac:dyDescent="0.25">
      <c r="A183" s="204"/>
      <c r="B183" s="214" t="s">
        <v>1629</v>
      </c>
      <c r="C183" s="163">
        <v>181</v>
      </c>
      <c r="D183" s="164" t="s">
        <v>1630</v>
      </c>
      <c r="E183" s="163" t="s">
        <v>1631</v>
      </c>
      <c r="F183" s="165">
        <v>1.1100000000000001</v>
      </c>
      <c r="G183" s="172">
        <v>1</v>
      </c>
      <c r="H183" s="172" t="s">
        <v>1343</v>
      </c>
      <c r="I183" s="165">
        <v>1.1100000000000001</v>
      </c>
      <c r="J183" s="174">
        <v>22168.799999999999</v>
      </c>
      <c r="K183" s="174">
        <v>1.1000000000000001</v>
      </c>
      <c r="L183" s="175">
        <v>1</v>
      </c>
      <c r="M183" s="174"/>
      <c r="N183" s="174"/>
      <c r="O183" s="176">
        <f t="shared" si="15"/>
        <v>27068.104800000001</v>
      </c>
      <c r="P183" s="176">
        <f t="shared" si="22"/>
        <v>8120.4314400000012</v>
      </c>
      <c r="Q183" s="176">
        <f t="shared" si="23"/>
        <v>13534.0524</v>
      </c>
      <c r="R183" s="174"/>
      <c r="S183" s="205"/>
      <c r="T183" s="207" t="s">
        <v>1632</v>
      </c>
      <c r="U183" s="208">
        <v>162</v>
      </c>
      <c r="V183" s="212" t="s">
        <v>1630</v>
      </c>
      <c r="W183" s="216" t="s">
        <v>1631</v>
      </c>
      <c r="X183" s="213">
        <v>1.1100000000000001</v>
      </c>
      <c r="Y183" s="201">
        <v>0.3</v>
      </c>
      <c r="Z183" s="184">
        <v>18755.7</v>
      </c>
      <c r="AA183" s="177">
        <v>1.1499999999999999</v>
      </c>
      <c r="AB183" s="177">
        <v>1</v>
      </c>
      <c r="AC183" s="177">
        <v>1.06</v>
      </c>
      <c r="AD183" s="177">
        <v>1.04</v>
      </c>
      <c r="AE183" s="184">
        <f t="shared" si="20"/>
        <v>26393.276117520003</v>
      </c>
      <c r="AF183" s="184">
        <f t="shared" si="21"/>
        <v>7917.9828352560007</v>
      </c>
      <c r="AG183" s="185"/>
      <c r="AH183" s="185"/>
      <c r="AI183" s="185"/>
      <c r="AJ183" s="185"/>
      <c r="AK183" s="185"/>
      <c r="AL183" s="185"/>
      <c r="AM183" s="185"/>
      <c r="AN183" s="176">
        <v>27069</v>
      </c>
      <c r="AO183" s="176">
        <v>8121</v>
      </c>
      <c r="AP183" s="176">
        <v>13535</v>
      </c>
    </row>
    <row r="184" spans="1:42" ht="78.75" hidden="1" x14ac:dyDescent="0.25">
      <c r="A184" s="204"/>
      <c r="B184" s="214" t="s">
        <v>1633</v>
      </c>
      <c r="C184" s="163">
        <v>182</v>
      </c>
      <c r="D184" s="164" t="s">
        <v>1634</v>
      </c>
      <c r="E184" s="163" t="s">
        <v>1631</v>
      </c>
      <c r="F184" s="165">
        <v>0.39</v>
      </c>
      <c r="G184" s="172">
        <v>1</v>
      </c>
      <c r="H184" s="172" t="s">
        <v>1343</v>
      </c>
      <c r="I184" s="165">
        <v>0.39</v>
      </c>
      <c r="J184" s="174">
        <v>22168.799999999999</v>
      </c>
      <c r="K184" s="174">
        <v>1.1000000000000001</v>
      </c>
      <c r="L184" s="175">
        <v>1</v>
      </c>
      <c r="M184" s="174">
        <v>1.1499999999999999</v>
      </c>
      <c r="N184" s="174"/>
      <c r="O184" s="176">
        <f>J184*F184*K184*L184*M184</f>
        <v>10936.977480000001</v>
      </c>
      <c r="P184" s="176">
        <f t="shared" si="22"/>
        <v>3281.0932440000006</v>
      </c>
      <c r="Q184" s="176">
        <f t="shared" si="23"/>
        <v>5468.4887400000007</v>
      </c>
      <c r="R184" s="174"/>
      <c r="S184" s="205"/>
      <c r="T184" s="207" t="s">
        <v>1635</v>
      </c>
      <c r="U184" s="208">
        <v>163</v>
      </c>
      <c r="V184" s="212" t="s">
        <v>1634</v>
      </c>
      <c r="W184" s="216" t="s">
        <v>1631</v>
      </c>
      <c r="X184" s="213">
        <v>0.39</v>
      </c>
      <c r="Y184" s="201">
        <v>0.3</v>
      </c>
      <c r="Z184" s="184">
        <v>18755.7</v>
      </c>
      <c r="AA184" s="177">
        <v>1.1499999999999999</v>
      </c>
      <c r="AB184" s="177">
        <v>1</v>
      </c>
      <c r="AC184" s="177">
        <v>1.06</v>
      </c>
      <c r="AD184" s="177">
        <v>1.04</v>
      </c>
      <c r="AE184" s="184">
        <f t="shared" si="20"/>
        <v>9273.3132304800001</v>
      </c>
      <c r="AF184" s="184">
        <f t="shared" si="21"/>
        <v>2781.9939691439999</v>
      </c>
      <c r="AG184" s="185"/>
      <c r="AH184" s="185"/>
      <c r="AI184" s="185"/>
      <c r="AJ184" s="185"/>
      <c r="AK184" s="185"/>
      <c r="AL184" s="185"/>
      <c r="AM184" s="185"/>
      <c r="AN184" s="176">
        <v>10937</v>
      </c>
      <c r="AO184" s="176">
        <v>3282</v>
      </c>
      <c r="AP184" s="176">
        <v>5469</v>
      </c>
    </row>
    <row r="185" spans="1:42" ht="78.75" hidden="1" x14ac:dyDescent="0.25">
      <c r="A185" s="204"/>
      <c r="B185" s="206"/>
      <c r="C185" s="163">
        <v>183</v>
      </c>
      <c r="D185" s="164" t="s">
        <v>1636</v>
      </c>
      <c r="E185" s="163" t="s">
        <v>1631</v>
      </c>
      <c r="F185" s="165">
        <v>1.85</v>
      </c>
      <c r="G185" s="172">
        <v>1</v>
      </c>
      <c r="H185" s="172" t="s">
        <v>1343</v>
      </c>
      <c r="I185" s="165">
        <v>1.85</v>
      </c>
      <c r="J185" s="174">
        <v>22168.799999999999</v>
      </c>
      <c r="K185" s="174">
        <v>1.1000000000000001</v>
      </c>
      <c r="L185" s="175">
        <v>1</v>
      </c>
      <c r="M185" s="174">
        <v>1.1499999999999999</v>
      </c>
      <c r="N185" s="174"/>
      <c r="O185" s="176">
        <f>J185*F185*K185*L185*M185</f>
        <v>51880.534199999995</v>
      </c>
      <c r="P185" s="176">
        <f t="shared" si="22"/>
        <v>15564.160259999999</v>
      </c>
      <c r="Q185" s="176">
        <f t="shared" si="23"/>
        <v>25940.267100000001</v>
      </c>
      <c r="R185" s="174"/>
      <c r="S185" s="205"/>
      <c r="T185" s="207"/>
      <c r="U185" s="208">
        <v>164</v>
      </c>
      <c r="V185" s="212" t="s">
        <v>1636</v>
      </c>
      <c r="W185" s="216" t="s">
        <v>1631</v>
      </c>
      <c r="X185" s="213">
        <v>1.85</v>
      </c>
      <c r="Y185" s="201">
        <v>0.3</v>
      </c>
      <c r="Z185" s="184">
        <v>18755.7</v>
      </c>
      <c r="AA185" s="177">
        <v>1.1499999999999999</v>
      </c>
      <c r="AB185" s="177">
        <v>1</v>
      </c>
      <c r="AC185" s="177">
        <v>1.06</v>
      </c>
      <c r="AD185" s="177">
        <v>1.04</v>
      </c>
      <c r="AE185" s="184">
        <f t="shared" si="20"/>
        <v>43988.793529200004</v>
      </c>
      <c r="AF185" s="184">
        <f t="shared" si="21"/>
        <v>13196.638058760002</v>
      </c>
      <c r="AG185" s="185"/>
      <c r="AH185" s="185"/>
      <c r="AI185" s="185"/>
      <c r="AJ185" s="185"/>
      <c r="AK185" s="185"/>
      <c r="AL185" s="185"/>
      <c r="AM185" s="185"/>
      <c r="AN185" s="176">
        <v>51881</v>
      </c>
      <c r="AO185" s="176">
        <v>15565</v>
      </c>
      <c r="AP185" s="176">
        <v>25941</v>
      </c>
    </row>
    <row r="186" spans="1:42" ht="78.75" hidden="1" x14ac:dyDescent="0.25">
      <c r="A186" s="204"/>
      <c r="B186" s="206"/>
      <c r="C186" s="163">
        <v>184</v>
      </c>
      <c r="D186" s="164" t="s">
        <v>1637</v>
      </c>
      <c r="E186" s="163" t="s">
        <v>1631</v>
      </c>
      <c r="F186" s="165">
        <v>2.12</v>
      </c>
      <c r="G186" s="172">
        <v>1</v>
      </c>
      <c r="H186" s="172" t="s">
        <v>1343</v>
      </c>
      <c r="I186" s="165">
        <v>2.12</v>
      </c>
      <c r="J186" s="174">
        <v>22168.799999999999</v>
      </c>
      <c r="K186" s="174">
        <v>1.1000000000000001</v>
      </c>
      <c r="L186" s="175">
        <v>1</v>
      </c>
      <c r="M186" s="174">
        <v>1.1499999999999999</v>
      </c>
      <c r="N186" s="174"/>
      <c r="O186" s="176">
        <f>J186*F186*K186*L186*M186</f>
        <v>59452.287839999997</v>
      </c>
      <c r="P186" s="176">
        <f t="shared" si="22"/>
        <v>17835.686352000001</v>
      </c>
      <c r="Q186" s="176">
        <f t="shared" si="23"/>
        <v>29726.143919999999</v>
      </c>
      <c r="R186" s="174"/>
      <c r="S186" s="205"/>
      <c r="T186" s="207"/>
      <c r="U186" s="208">
        <v>165</v>
      </c>
      <c r="V186" s="212" t="s">
        <v>1637</v>
      </c>
      <c r="W186" s="216" t="s">
        <v>1631</v>
      </c>
      <c r="X186" s="213">
        <v>2.12</v>
      </c>
      <c r="Y186" s="201">
        <v>0.3</v>
      </c>
      <c r="Z186" s="184">
        <v>18755.7</v>
      </c>
      <c r="AA186" s="177">
        <v>1.1499999999999999</v>
      </c>
      <c r="AB186" s="177">
        <v>1</v>
      </c>
      <c r="AC186" s="177">
        <v>1.06</v>
      </c>
      <c r="AD186" s="177">
        <v>1.04</v>
      </c>
      <c r="AE186" s="184">
        <f t="shared" si="20"/>
        <v>50408.77961184</v>
      </c>
      <c r="AF186" s="184">
        <f t="shared" si="21"/>
        <v>15122.633883552</v>
      </c>
      <c r="AG186" s="185"/>
      <c r="AH186" s="185"/>
      <c r="AI186" s="185"/>
      <c r="AJ186" s="185"/>
      <c r="AK186" s="185"/>
      <c r="AL186" s="185"/>
      <c r="AM186" s="185"/>
      <c r="AN186" s="176">
        <v>59453</v>
      </c>
      <c r="AO186" s="176">
        <v>17836</v>
      </c>
      <c r="AP186" s="176">
        <v>29727</v>
      </c>
    </row>
    <row r="187" spans="1:42" ht="63" hidden="1" x14ac:dyDescent="0.25">
      <c r="A187" s="204"/>
      <c r="B187" s="206"/>
      <c r="C187" s="163">
        <v>185</v>
      </c>
      <c r="D187" s="164" t="s">
        <v>1638</v>
      </c>
      <c r="E187" s="163" t="s">
        <v>1639</v>
      </c>
      <c r="F187" s="165">
        <v>0.85</v>
      </c>
      <c r="G187" s="172">
        <v>1</v>
      </c>
      <c r="H187" s="172" t="s">
        <v>1343</v>
      </c>
      <c r="I187" s="165">
        <v>0.85</v>
      </c>
      <c r="J187" s="174">
        <v>22168.799999999999</v>
      </c>
      <c r="K187" s="174">
        <v>1.1000000000000001</v>
      </c>
      <c r="L187" s="175">
        <v>1</v>
      </c>
      <c r="M187" s="174">
        <v>1.1499999999999999</v>
      </c>
      <c r="N187" s="174"/>
      <c r="O187" s="176">
        <f>J187*F187*K187*L187*M187</f>
        <v>23837.002199999999</v>
      </c>
      <c r="P187" s="176">
        <f t="shared" si="22"/>
        <v>7151.1006600000001</v>
      </c>
      <c r="Q187" s="176">
        <f t="shared" si="23"/>
        <v>11918.501099999999</v>
      </c>
      <c r="R187" s="174"/>
      <c r="S187" s="205"/>
      <c r="T187" s="207"/>
      <c r="U187" s="208">
        <v>166</v>
      </c>
      <c r="V187" s="212" t="s">
        <v>1638</v>
      </c>
      <c r="W187" s="216" t="s">
        <v>1639</v>
      </c>
      <c r="X187" s="213">
        <v>0.85</v>
      </c>
      <c r="Y187" s="201">
        <v>0.3</v>
      </c>
      <c r="Z187" s="184">
        <v>18755.7</v>
      </c>
      <c r="AA187" s="177">
        <v>1.1499999999999999</v>
      </c>
      <c r="AB187" s="177">
        <v>1</v>
      </c>
      <c r="AC187" s="177">
        <v>1</v>
      </c>
      <c r="AD187" s="177">
        <v>1</v>
      </c>
      <c r="AE187" s="184">
        <f t="shared" si="20"/>
        <v>18333.696749999999</v>
      </c>
      <c r="AF187" s="184">
        <f t="shared" si="21"/>
        <v>5500.1090249999997</v>
      </c>
      <c r="AG187" s="185"/>
      <c r="AH187" s="185"/>
      <c r="AI187" s="185"/>
      <c r="AJ187" s="185"/>
      <c r="AK187" s="185"/>
      <c r="AL187" s="185"/>
      <c r="AM187" s="185"/>
      <c r="AN187" s="176">
        <v>23838</v>
      </c>
      <c r="AO187" s="176">
        <v>7152</v>
      </c>
      <c r="AP187" s="176">
        <v>11919</v>
      </c>
    </row>
    <row r="188" spans="1:42" ht="189" hidden="1" x14ac:dyDescent="0.25">
      <c r="A188" s="204"/>
      <c r="B188" s="206"/>
      <c r="C188" s="163">
        <v>186</v>
      </c>
      <c r="D188" s="164" t="s">
        <v>1640</v>
      </c>
      <c r="E188" s="163" t="s">
        <v>1639</v>
      </c>
      <c r="F188" s="165">
        <v>2.48</v>
      </c>
      <c r="G188" s="172">
        <v>1</v>
      </c>
      <c r="H188" s="172" t="s">
        <v>1343</v>
      </c>
      <c r="I188" s="165">
        <v>2.48</v>
      </c>
      <c r="J188" s="174">
        <v>22168.799999999999</v>
      </c>
      <c r="K188" s="174">
        <v>1.1000000000000001</v>
      </c>
      <c r="L188" s="175">
        <v>1</v>
      </c>
      <c r="M188" s="174">
        <v>1.1499999999999999</v>
      </c>
      <c r="N188" s="174"/>
      <c r="O188" s="176">
        <f>J188*F188*K188*L188*M188</f>
        <v>69547.959359999993</v>
      </c>
      <c r="P188" s="176">
        <f>O188*0.3</f>
        <v>20864.387807999996</v>
      </c>
      <c r="Q188" s="176">
        <f>O188*0.5</f>
        <v>34773.979679999997</v>
      </c>
      <c r="R188" s="174"/>
      <c r="S188" s="205"/>
      <c r="T188" s="207"/>
      <c r="U188" s="208">
        <v>167</v>
      </c>
      <c r="V188" s="212" t="s">
        <v>1640</v>
      </c>
      <c r="W188" s="216" t="s">
        <v>1639</v>
      </c>
      <c r="X188" s="213">
        <v>2.48</v>
      </c>
      <c r="Y188" s="201">
        <v>0.3</v>
      </c>
      <c r="Z188" s="184">
        <v>18755.7</v>
      </c>
      <c r="AA188" s="177">
        <v>1.1499999999999999</v>
      </c>
      <c r="AB188" s="177">
        <v>1</v>
      </c>
      <c r="AC188" s="177">
        <v>1</v>
      </c>
      <c r="AD188" s="177">
        <v>1</v>
      </c>
      <c r="AE188" s="184">
        <f t="shared" si="20"/>
        <v>53491.256399999991</v>
      </c>
      <c r="AF188" s="184">
        <f t="shared" si="21"/>
        <v>16047.376919999997</v>
      </c>
      <c r="AG188" s="185"/>
      <c r="AH188" s="185"/>
      <c r="AI188" s="185"/>
      <c r="AJ188" s="185"/>
      <c r="AK188" s="185"/>
      <c r="AL188" s="185"/>
      <c r="AM188" s="185"/>
      <c r="AN188" s="176">
        <v>69548</v>
      </c>
      <c r="AO188" s="176">
        <v>20865</v>
      </c>
      <c r="AP188" s="176">
        <v>34774</v>
      </c>
    </row>
    <row r="189" spans="1:42" ht="204.75" hidden="1" x14ac:dyDescent="0.25">
      <c r="A189" s="204"/>
      <c r="B189" s="206"/>
      <c r="C189" s="163">
        <v>187</v>
      </c>
      <c r="D189" s="164" t="s">
        <v>1641</v>
      </c>
      <c r="E189" s="163" t="s">
        <v>1639</v>
      </c>
      <c r="F189" s="165">
        <v>0.91</v>
      </c>
      <c r="G189" s="172">
        <v>1</v>
      </c>
      <c r="H189" s="172" t="s">
        <v>1343</v>
      </c>
      <c r="I189" s="165">
        <v>0.91</v>
      </c>
      <c r="J189" s="174">
        <v>22168.799999999999</v>
      </c>
      <c r="K189" s="174">
        <v>1.1000000000000001</v>
      </c>
      <c r="L189" s="175">
        <v>1</v>
      </c>
      <c r="M189" s="174"/>
      <c r="N189" s="174"/>
      <c r="O189" s="176">
        <f t="shared" si="15"/>
        <v>22190.968800000002</v>
      </c>
      <c r="P189" s="176">
        <f t="shared" ref="P189:P199" si="24">O189*0.3</f>
        <v>6657.2906400000002</v>
      </c>
      <c r="Q189" s="176">
        <f t="shared" ref="Q189:Q195" si="25">O189*0.5</f>
        <v>11095.484400000001</v>
      </c>
      <c r="R189" s="174"/>
      <c r="S189" s="205">
        <v>30</v>
      </c>
      <c r="T189" s="207"/>
      <c r="U189" s="208">
        <v>168</v>
      </c>
      <c r="V189" s="212" t="s">
        <v>1642</v>
      </c>
      <c r="W189" s="216" t="s">
        <v>1639</v>
      </c>
      <c r="X189" s="213">
        <v>0.91</v>
      </c>
      <c r="Y189" s="201">
        <v>0.3</v>
      </c>
      <c r="Z189" s="184">
        <v>18755.7</v>
      </c>
      <c r="AA189" s="177">
        <v>1.1499999999999999</v>
      </c>
      <c r="AB189" s="177">
        <v>1</v>
      </c>
      <c r="AC189" s="177">
        <v>1</v>
      </c>
      <c r="AD189" s="177">
        <v>1</v>
      </c>
      <c r="AE189" s="184">
        <f t="shared" si="20"/>
        <v>19627.840049999999</v>
      </c>
      <c r="AF189" s="184">
        <f t="shared" si="21"/>
        <v>5888.3520149999995</v>
      </c>
      <c r="AG189" s="185"/>
      <c r="AH189" s="185"/>
      <c r="AI189" s="185"/>
      <c r="AJ189" s="185"/>
      <c r="AK189" s="185"/>
      <c r="AL189" s="185"/>
      <c r="AM189" s="185"/>
      <c r="AN189" s="176">
        <v>22191</v>
      </c>
      <c r="AO189" s="176">
        <v>6658</v>
      </c>
      <c r="AP189" s="176">
        <v>11096</v>
      </c>
    </row>
    <row r="190" spans="1:42" ht="78.75" hidden="1" x14ac:dyDescent="0.25">
      <c r="A190" s="204"/>
      <c r="B190" s="206"/>
      <c r="C190" s="163">
        <v>188</v>
      </c>
      <c r="D190" s="164" t="s">
        <v>1643</v>
      </c>
      <c r="E190" s="163" t="s">
        <v>1639</v>
      </c>
      <c r="F190" s="165">
        <v>1.29</v>
      </c>
      <c r="G190" s="172">
        <v>1</v>
      </c>
      <c r="H190" s="172" t="s">
        <v>1343</v>
      </c>
      <c r="I190" s="165">
        <v>1.29</v>
      </c>
      <c r="J190" s="174">
        <v>22168.799999999999</v>
      </c>
      <c r="K190" s="174">
        <v>1.1000000000000001</v>
      </c>
      <c r="L190" s="175">
        <v>1</v>
      </c>
      <c r="M190" s="174"/>
      <c r="N190" s="174"/>
      <c r="O190" s="176">
        <f t="shared" si="15"/>
        <v>31457.5272</v>
      </c>
      <c r="P190" s="176">
        <f t="shared" si="24"/>
        <v>9437.2581599999994</v>
      </c>
      <c r="Q190" s="176">
        <f t="shared" si="25"/>
        <v>15728.7636</v>
      </c>
      <c r="R190" s="174"/>
      <c r="S190" s="205">
        <v>31</v>
      </c>
      <c r="T190" s="207"/>
      <c r="U190" s="208">
        <v>169</v>
      </c>
      <c r="V190" s="205" t="s">
        <v>1643</v>
      </c>
      <c r="W190" s="216" t="s">
        <v>1639</v>
      </c>
      <c r="X190" s="213">
        <v>1.29</v>
      </c>
      <c r="Y190" s="201">
        <v>0.3</v>
      </c>
      <c r="Z190" s="184">
        <v>18755.7</v>
      </c>
      <c r="AA190" s="177">
        <v>1.1499999999999999</v>
      </c>
      <c r="AB190" s="177">
        <v>1</v>
      </c>
      <c r="AC190" s="177">
        <v>1</v>
      </c>
      <c r="AD190" s="177">
        <v>1</v>
      </c>
      <c r="AE190" s="184">
        <f t="shared" si="20"/>
        <v>27824.08095</v>
      </c>
      <c r="AF190" s="184">
        <f t="shared" si="21"/>
        <v>8347.2242850000002</v>
      </c>
      <c r="AG190" s="185"/>
      <c r="AH190" s="185"/>
      <c r="AI190" s="185"/>
      <c r="AJ190" s="185"/>
      <c r="AK190" s="185"/>
      <c r="AL190" s="185"/>
      <c r="AM190" s="185"/>
      <c r="AN190" s="176">
        <v>31458</v>
      </c>
      <c r="AO190" s="176">
        <v>9438</v>
      </c>
      <c r="AP190" s="176">
        <v>15729</v>
      </c>
    </row>
    <row r="191" spans="1:42" ht="54" hidden="1" x14ac:dyDescent="0.25">
      <c r="A191" s="204"/>
      <c r="B191" s="214" t="s">
        <v>1644</v>
      </c>
      <c r="C191" s="163">
        <v>189</v>
      </c>
      <c r="D191" s="164" t="s">
        <v>1645</v>
      </c>
      <c r="E191" s="163" t="s">
        <v>1639</v>
      </c>
      <c r="F191" s="165">
        <v>1.1100000000000001</v>
      </c>
      <c r="G191" s="172">
        <v>1</v>
      </c>
      <c r="H191" s="172" t="s">
        <v>1343</v>
      </c>
      <c r="I191" s="165">
        <v>1.1100000000000001</v>
      </c>
      <c r="J191" s="174">
        <v>22168.799999999999</v>
      </c>
      <c r="K191" s="174">
        <v>1.1000000000000001</v>
      </c>
      <c r="L191" s="175">
        <v>1</v>
      </c>
      <c r="M191" s="174"/>
      <c r="N191" s="174"/>
      <c r="O191" s="176">
        <f t="shared" si="15"/>
        <v>27068.104800000001</v>
      </c>
      <c r="P191" s="176">
        <f t="shared" si="24"/>
        <v>8120.4314400000003</v>
      </c>
      <c r="Q191" s="176">
        <f t="shared" si="25"/>
        <v>13534.0524</v>
      </c>
      <c r="R191" s="174"/>
      <c r="S191" s="205"/>
      <c r="T191" s="207" t="s">
        <v>1646</v>
      </c>
      <c r="U191" s="208">
        <v>170</v>
      </c>
      <c r="V191" s="212" t="s">
        <v>1645</v>
      </c>
      <c r="W191" s="216" t="s">
        <v>1639</v>
      </c>
      <c r="X191" s="213">
        <v>1.1100000000000001</v>
      </c>
      <c r="Y191" s="201">
        <v>0.3</v>
      </c>
      <c r="Z191" s="184">
        <v>18755.7</v>
      </c>
      <c r="AA191" s="177">
        <v>1.1499999999999999</v>
      </c>
      <c r="AB191" s="177">
        <v>1</v>
      </c>
      <c r="AC191" s="177">
        <v>1</v>
      </c>
      <c r="AD191" s="177">
        <v>1</v>
      </c>
      <c r="AE191" s="184">
        <f t="shared" si="20"/>
        <v>23941.65105</v>
      </c>
      <c r="AF191" s="184">
        <f t="shared" si="21"/>
        <v>7182.4953150000001</v>
      </c>
      <c r="AG191" s="185"/>
      <c r="AH191" s="185"/>
      <c r="AI191" s="185"/>
      <c r="AJ191" s="185"/>
      <c r="AK191" s="185"/>
      <c r="AL191" s="185"/>
      <c r="AM191" s="185"/>
      <c r="AN191" s="176">
        <v>27069</v>
      </c>
      <c r="AO191" s="176">
        <v>8121</v>
      </c>
      <c r="AP191" s="176">
        <v>13535</v>
      </c>
    </row>
    <row r="192" spans="1:42" ht="31.5" hidden="1" x14ac:dyDescent="0.25">
      <c r="A192" s="204"/>
      <c r="B192" s="206"/>
      <c r="C192" s="163">
        <v>190</v>
      </c>
      <c r="D192" s="164" t="s">
        <v>1647</v>
      </c>
      <c r="E192" s="163" t="s">
        <v>1639</v>
      </c>
      <c r="F192" s="165">
        <v>1.25</v>
      </c>
      <c r="G192" s="172">
        <v>1</v>
      </c>
      <c r="H192" s="172" t="s">
        <v>1343</v>
      </c>
      <c r="I192" s="165">
        <v>1.25</v>
      </c>
      <c r="J192" s="174">
        <v>22168.799999999999</v>
      </c>
      <c r="K192" s="174">
        <v>1.1000000000000001</v>
      </c>
      <c r="L192" s="175">
        <v>1</v>
      </c>
      <c r="M192" s="174"/>
      <c r="N192" s="174"/>
      <c r="O192" s="176">
        <f t="shared" si="15"/>
        <v>30482.1</v>
      </c>
      <c r="P192" s="176">
        <f t="shared" si="24"/>
        <v>9144.6299999999992</v>
      </c>
      <c r="Q192" s="176">
        <f t="shared" si="25"/>
        <v>15241.05</v>
      </c>
      <c r="R192" s="174"/>
      <c r="S192" s="205">
        <v>32</v>
      </c>
      <c r="T192" s="207"/>
      <c r="U192" s="208">
        <v>171</v>
      </c>
      <c r="V192" s="212" t="s">
        <v>1647</v>
      </c>
      <c r="W192" s="216" t="s">
        <v>1639</v>
      </c>
      <c r="X192" s="213">
        <v>1.25</v>
      </c>
      <c r="Y192" s="201">
        <v>0.3</v>
      </c>
      <c r="Z192" s="184">
        <v>18755.7</v>
      </c>
      <c r="AA192" s="177">
        <v>1.1499999999999999</v>
      </c>
      <c r="AB192" s="177">
        <v>1</v>
      </c>
      <c r="AC192" s="177">
        <v>1</v>
      </c>
      <c r="AD192" s="177">
        <v>1</v>
      </c>
      <c r="AE192" s="184">
        <f t="shared" si="20"/>
        <v>26961.318749999999</v>
      </c>
      <c r="AF192" s="184">
        <f t="shared" si="21"/>
        <v>8088.3956249999992</v>
      </c>
      <c r="AG192" s="185"/>
      <c r="AH192" s="185"/>
      <c r="AI192" s="185"/>
      <c r="AJ192" s="185"/>
      <c r="AK192" s="185"/>
      <c r="AL192" s="185"/>
      <c r="AM192" s="185"/>
      <c r="AN192" s="176">
        <v>30483</v>
      </c>
      <c r="AO192" s="176">
        <v>9145</v>
      </c>
      <c r="AP192" s="176">
        <v>15242</v>
      </c>
    </row>
    <row r="193" spans="1:42" ht="63" hidden="1" x14ac:dyDescent="0.25">
      <c r="A193" s="204"/>
      <c r="B193" s="206"/>
      <c r="C193" s="163">
        <v>191</v>
      </c>
      <c r="D193" s="164" t="s">
        <v>1648</v>
      </c>
      <c r="E193" s="163" t="s">
        <v>1649</v>
      </c>
      <c r="F193" s="165">
        <v>1.78</v>
      </c>
      <c r="G193" s="172">
        <v>1</v>
      </c>
      <c r="H193" s="172" t="s">
        <v>1343</v>
      </c>
      <c r="I193" s="165">
        <v>1.78</v>
      </c>
      <c r="J193" s="174">
        <v>22168.799999999999</v>
      </c>
      <c r="K193" s="174">
        <v>1.1000000000000001</v>
      </c>
      <c r="L193" s="175">
        <v>1</v>
      </c>
      <c r="M193" s="174"/>
      <c r="N193" s="174"/>
      <c r="O193" s="176">
        <f t="shared" si="15"/>
        <v>43406.510399999999</v>
      </c>
      <c r="P193" s="176">
        <f t="shared" si="24"/>
        <v>13021.95312</v>
      </c>
      <c r="Q193" s="176">
        <f t="shared" si="25"/>
        <v>21703.2552</v>
      </c>
      <c r="R193" s="174"/>
      <c r="S193" s="205">
        <v>33</v>
      </c>
      <c r="T193" s="207"/>
      <c r="U193" s="208">
        <v>172</v>
      </c>
      <c r="V193" s="212" t="s">
        <v>1648</v>
      </c>
      <c r="W193" s="216" t="s">
        <v>1649</v>
      </c>
      <c r="X193" s="213">
        <v>1.78</v>
      </c>
      <c r="Y193" s="201">
        <v>0.3</v>
      </c>
      <c r="Z193" s="184">
        <v>18755.7</v>
      </c>
      <c r="AA193" s="177">
        <v>1.1499999999999999</v>
      </c>
      <c r="AB193" s="177">
        <v>1</v>
      </c>
      <c r="AC193" s="177">
        <v>1</v>
      </c>
      <c r="AD193" s="177">
        <v>1</v>
      </c>
      <c r="AE193" s="184">
        <f t="shared" si="20"/>
        <v>38392.9179</v>
      </c>
      <c r="AF193" s="184">
        <f t="shared" si="21"/>
        <v>11517.87537</v>
      </c>
      <c r="AG193" s="185"/>
      <c r="AH193" s="185"/>
      <c r="AI193" s="185"/>
      <c r="AJ193" s="185"/>
      <c r="AK193" s="185"/>
      <c r="AL193" s="185"/>
      <c r="AM193" s="185"/>
      <c r="AN193" s="176">
        <v>43407</v>
      </c>
      <c r="AO193" s="176">
        <v>13022</v>
      </c>
      <c r="AP193" s="176">
        <v>21704</v>
      </c>
    </row>
    <row r="194" spans="1:42" ht="63" hidden="1" x14ac:dyDescent="0.25">
      <c r="A194" s="204"/>
      <c r="B194" s="214" t="s">
        <v>1650</v>
      </c>
      <c r="C194" s="163">
        <v>192</v>
      </c>
      <c r="D194" s="164" t="s">
        <v>1651</v>
      </c>
      <c r="E194" s="163" t="s">
        <v>1649</v>
      </c>
      <c r="F194" s="165">
        <v>1.67</v>
      </c>
      <c r="G194" s="172">
        <v>1</v>
      </c>
      <c r="H194" s="172" t="s">
        <v>1343</v>
      </c>
      <c r="I194" s="165">
        <v>1.67</v>
      </c>
      <c r="J194" s="174">
        <v>22168.799999999999</v>
      </c>
      <c r="K194" s="174">
        <v>1.1000000000000001</v>
      </c>
      <c r="L194" s="175">
        <v>1</v>
      </c>
      <c r="M194" s="174"/>
      <c r="N194" s="174"/>
      <c r="O194" s="176">
        <f t="shared" si="15"/>
        <v>40724.085599999999</v>
      </c>
      <c r="P194" s="176">
        <f t="shared" si="24"/>
        <v>12217.22568</v>
      </c>
      <c r="Q194" s="176">
        <f t="shared" si="25"/>
        <v>20362.042799999999</v>
      </c>
      <c r="R194" s="174"/>
      <c r="S194" s="205">
        <v>34</v>
      </c>
      <c r="T194" s="207" t="s">
        <v>1652</v>
      </c>
      <c r="U194" s="208">
        <v>173</v>
      </c>
      <c r="V194" s="212" t="s">
        <v>1651</v>
      </c>
      <c r="W194" s="216" t="s">
        <v>1649</v>
      </c>
      <c r="X194" s="213">
        <v>1.67</v>
      </c>
      <c r="Y194" s="201">
        <v>0.3</v>
      </c>
      <c r="Z194" s="184">
        <v>18755.7</v>
      </c>
      <c r="AA194" s="177">
        <v>1.1499999999999999</v>
      </c>
      <c r="AB194" s="177">
        <v>1</v>
      </c>
      <c r="AC194" s="177">
        <v>1</v>
      </c>
      <c r="AD194" s="177">
        <v>1</v>
      </c>
      <c r="AE194" s="184">
        <f t="shared" si="20"/>
        <v>36020.32185</v>
      </c>
      <c r="AF194" s="184">
        <f t="shared" si="21"/>
        <v>10806.096555</v>
      </c>
      <c r="AG194" s="185"/>
      <c r="AH194" s="185"/>
      <c r="AI194" s="185"/>
      <c r="AJ194" s="185"/>
      <c r="AK194" s="185"/>
      <c r="AL194" s="185"/>
      <c r="AM194" s="185"/>
      <c r="AN194" s="176">
        <v>40725</v>
      </c>
      <c r="AO194" s="176">
        <v>12218</v>
      </c>
      <c r="AP194" s="176">
        <v>20363</v>
      </c>
    </row>
    <row r="195" spans="1:42" ht="63" hidden="1" x14ac:dyDescent="0.25">
      <c r="A195" s="204"/>
      <c r="B195" s="206"/>
      <c r="C195" s="163">
        <v>193</v>
      </c>
      <c r="D195" s="164" t="s">
        <v>1653</v>
      </c>
      <c r="E195" s="163" t="s">
        <v>1649</v>
      </c>
      <c r="F195" s="165">
        <v>0.87</v>
      </c>
      <c r="G195" s="172">
        <v>1</v>
      </c>
      <c r="H195" s="172" t="s">
        <v>1343</v>
      </c>
      <c r="I195" s="165">
        <v>0.87</v>
      </c>
      <c r="J195" s="174">
        <v>22168.799999999999</v>
      </c>
      <c r="K195" s="174">
        <v>1.1000000000000001</v>
      </c>
      <c r="L195" s="175">
        <v>1</v>
      </c>
      <c r="M195" s="174"/>
      <c r="N195" s="174"/>
      <c r="O195" s="176">
        <f t="shared" si="15"/>
        <v>21215.5416</v>
      </c>
      <c r="P195" s="176">
        <f t="shared" si="24"/>
        <v>6364.66248</v>
      </c>
      <c r="Q195" s="176">
        <f t="shared" si="25"/>
        <v>10607.7708</v>
      </c>
      <c r="R195" s="174"/>
      <c r="S195" s="205"/>
      <c r="T195" s="207"/>
      <c r="U195" s="208">
        <v>174</v>
      </c>
      <c r="V195" s="212" t="s">
        <v>1653</v>
      </c>
      <c r="W195" s="216" t="s">
        <v>1649</v>
      </c>
      <c r="X195" s="213">
        <v>0.87</v>
      </c>
      <c r="Y195" s="201">
        <v>0.3</v>
      </c>
      <c r="Z195" s="184">
        <v>18755.7</v>
      </c>
      <c r="AA195" s="177">
        <v>1.1499999999999999</v>
      </c>
      <c r="AB195" s="177">
        <v>1</v>
      </c>
      <c r="AC195" s="177">
        <v>1</v>
      </c>
      <c r="AD195" s="177">
        <v>1</v>
      </c>
      <c r="AE195" s="184">
        <f t="shared" si="20"/>
        <v>18765.077849999998</v>
      </c>
      <c r="AF195" s="184">
        <f t="shared" si="21"/>
        <v>5629.5233549999994</v>
      </c>
      <c r="AG195" s="185"/>
      <c r="AH195" s="185"/>
      <c r="AI195" s="185"/>
      <c r="AJ195" s="185"/>
      <c r="AK195" s="185"/>
      <c r="AL195" s="185"/>
      <c r="AM195" s="185"/>
      <c r="AN195" s="176">
        <v>21216</v>
      </c>
      <c r="AO195" s="176">
        <v>6365</v>
      </c>
      <c r="AP195" s="176">
        <v>10608</v>
      </c>
    </row>
    <row r="196" spans="1:42" ht="63" hidden="1" x14ac:dyDescent="0.25">
      <c r="A196" s="204"/>
      <c r="B196" s="206"/>
      <c r="C196" s="163">
        <v>194</v>
      </c>
      <c r="D196" s="164" t="s">
        <v>1654</v>
      </c>
      <c r="E196" s="163" t="s">
        <v>1649</v>
      </c>
      <c r="F196" s="165">
        <v>1.57</v>
      </c>
      <c r="G196" s="172">
        <v>1</v>
      </c>
      <c r="H196" s="172" t="s">
        <v>1354</v>
      </c>
      <c r="I196" s="165">
        <v>1.57</v>
      </c>
      <c r="J196" s="174">
        <v>22168.799999999999</v>
      </c>
      <c r="K196" s="174">
        <v>1.1000000000000001</v>
      </c>
      <c r="L196" s="175">
        <v>1</v>
      </c>
      <c r="M196" s="174"/>
      <c r="N196" s="174"/>
      <c r="O196" s="176">
        <f t="shared" si="15"/>
        <v>38285.517599999999</v>
      </c>
      <c r="P196" s="176"/>
      <c r="Q196" s="176"/>
      <c r="R196" s="174"/>
      <c r="S196" s="205"/>
      <c r="T196" s="207"/>
      <c r="U196" s="208">
        <v>175</v>
      </c>
      <c r="V196" s="212" t="s">
        <v>1654</v>
      </c>
      <c r="W196" s="216" t="s">
        <v>1649</v>
      </c>
      <c r="X196" s="213">
        <v>1.57</v>
      </c>
      <c r="Y196" s="201">
        <v>0.3</v>
      </c>
      <c r="Z196" s="184">
        <v>18755.7</v>
      </c>
      <c r="AA196" s="177">
        <v>1.1499999999999999</v>
      </c>
      <c r="AB196" s="177">
        <v>1</v>
      </c>
      <c r="AC196" s="177">
        <v>1</v>
      </c>
      <c r="AD196" s="177">
        <v>1</v>
      </c>
      <c r="AE196" s="184">
        <f t="shared" si="20"/>
        <v>33863.41635</v>
      </c>
      <c r="AF196" s="184">
        <f t="shared" si="21"/>
        <v>10159.024905</v>
      </c>
      <c r="AG196" s="185"/>
      <c r="AH196" s="185"/>
      <c r="AI196" s="185"/>
      <c r="AJ196" s="185"/>
      <c r="AK196" s="185"/>
      <c r="AL196" s="185"/>
      <c r="AM196" s="185"/>
      <c r="AN196" s="176">
        <v>38286</v>
      </c>
      <c r="AO196" s="176">
        <v>0</v>
      </c>
      <c r="AP196" s="176">
        <v>0</v>
      </c>
    </row>
    <row r="197" spans="1:42" ht="110.25" hidden="1" x14ac:dyDescent="0.25">
      <c r="A197" s="204"/>
      <c r="B197" s="206"/>
      <c r="C197" s="163">
        <v>195</v>
      </c>
      <c r="D197" s="164" t="s">
        <v>1655</v>
      </c>
      <c r="E197" s="163" t="s">
        <v>1656</v>
      </c>
      <c r="F197" s="165">
        <v>0.85</v>
      </c>
      <c r="G197" s="172">
        <v>1</v>
      </c>
      <c r="H197" s="172" t="s">
        <v>1343</v>
      </c>
      <c r="I197" s="165">
        <v>0.85</v>
      </c>
      <c r="J197" s="174">
        <v>22168.799999999999</v>
      </c>
      <c r="K197" s="174">
        <v>1.1000000000000001</v>
      </c>
      <c r="L197" s="175">
        <v>1</v>
      </c>
      <c r="M197" s="174"/>
      <c r="N197" s="174"/>
      <c r="O197" s="176">
        <f t="shared" ref="O197:O264" si="26">J197*K197*L197*F197</f>
        <v>20727.828000000001</v>
      </c>
      <c r="P197" s="176">
        <f t="shared" si="24"/>
        <v>6218.3483999999999</v>
      </c>
      <c r="Q197" s="176">
        <f>O197*0.5</f>
        <v>10363.914000000001</v>
      </c>
      <c r="R197" s="174"/>
      <c r="S197" s="205"/>
      <c r="T197" s="207"/>
      <c r="U197" s="208">
        <v>176</v>
      </c>
      <c r="V197" s="212" t="s">
        <v>1655</v>
      </c>
      <c r="W197" s="216" t="s">
        <v>1656</v>
      </c>
      <c r="X197" s="213">
        <v>0.85</v>
      </c>
      <c r="Y197" s="201">
        <v>0.3</v>
      </c>
      <c r="Z197" s="184">
        <v>18755.7</v>
      </c>
      <c r="AA197" s="177">
        <v>1.1499999999999999</v>
      </c>
      <c r="AB197" s="177">
        <v>1</v>
      </c>
      <c r="AC197" s="177">
        <v>1</v>
      </c>
      <c r="AD197" s="177">
        <v>1</v>
      </c>
      <c r="AE197" s="184">
        <f t="shared" si="20"/>
        <v>18333.696749999999</v>
      </c>
      <c r="AF197" s="184">
        <f t="shared" si="21"/>
        <v>5500.1090249999997</v>
      </c>
      <c r="AG197" s="185"/>
      <c r="AH197" s="185"/>
      <c r="AI197" s="185"/>
      <c r="AJ197" s="185"/>
      <c r="AK197" s="185"/>
      <c r="AL197" s="185"/>
      <c r="AM197" s="185"/>
      <c r="AN197" s="176">
        <v>20728</v>
      </c>
      <c r="AO197" s="176">
        <v>6219</v>
      </c>
      <c r="AP197" s="176">
        <v>10364</v>
      </c>
    </row>
    <row r="198" spans="1:42" ht="78.75" hidden="1" x14ac:dyDescent="0.25">
      <c r="A198" s="204"/>
      <c r="B198" s="206"/>
      <c r="C198" s="163">
        <v>196</v>
      </c>
      <c r="D198" s="164" t="s">
        <v>1657</v>
      </c>
      <c r="E198" s="163" t="s">
        <v>1656</v>
      </c>
      <c r="F198" s="165">
        <v>1.32</v>
      </c>
      <c r="G198" s="172">
        <v>1</v>
      </c>
      <c r="H198" s="172" t="s">
        <v>1343</v>
      </c>
      <c r="I198" s="165">
        <v>1.32</v>
      </c>
      <c r="J198" s="174">
        <v>22168.799999999999</v>
      </c>
      <c r="K198" s="174">
        <v>1.1000000000000001</v>
      </c>
      <c r="L198" s="175">
        <v>1</v>
      </c>
      <c r="M198" s="174"/>
      <c r="N198" s="174"/>
      <c r="O198" s="176">
        <f t="shared" si="26"/>
        <v>32189.097600000001</v>
      </c>
      <c r="P198" s="176">
        <f t="shared" si="24"/>
        <v>9656.7292799999996</v>
      </c>
      <c r="Q198" s="176">
        <f>O198*0.5</f>
        <v>16094.5488</v>
      </c>
      <c r="R198" s="174"/>
      <c r="S198" s="205"/>
      <c r="T198" s="207"/>
      <c r="U198" s="208">
        <v>177</v>
      </c>
      <c r="V198" s="212" t="s">
        <v>1657</v>
      </c>
      <c r="W198" s="216" t="s">
        <v>1656</v>
      </c>
      <c r="X198" s="213">
        <v>1.32</v>
      </c>
      <c r="Y198" s="201">
        <v>0.3</v>
      </c>
      <c r="Z198" s="184">
        <v>18755.7</v>
      </c>
      <c r="AA198" s="177">
        <v>1.1499999999999999</v>
      </c>
      <c r="AB198" s="177">
        <v>1</v>
      </c>
      <c r="AC198" s="177">
        <v>1</v>
      </c>
      <c r="AD198" s="177">
        <v>1</v>
      </c>
      <c r="AE198" s="184">
        <f t="shared" si="20"/>
        <v>28471.152599999998</v>
      </c>
      <c r="AF198" s="184">
        <f t="shared" si="21"/>
        <v>8541.3457799999996</v>
      </c>
      <c r="AG198" s="185"/>
      <c r="AH198" s="185"/>
      <c r="AI198" s="185"/>
      <c r="AJ198" s="185"/>
      <c r="AK198" s="185"/>
      <c r="AL198" s="185"/>
      <c r="AM198" s="185"/>
      <c r="AN198" s="176">
        <v>32190</v>
      </c>
      <c r="AO198" s="176">
        <v>9657</v>
      </c>
      <c r="AP198" s="176">
        <v>16095</v>
      </c>
    </row>
    <row r="199" spans="1:42" ht="63" hidden="1" x14ac:dyDescent="0.25">
      <c r="A199" s="204"/>
      <c r="B199" s="206"/>
      <c r="C199" s="163">
        <v>197</v>
      </c>
      <c r="D199" s="164" t="s">
        <v>1658</v>
      </c>
      <c r="E199" s="163" t="s">
        <v>1656</v>
      </c>
      <c r="F199" s="165">
        <v>1.05</v>
      </c>
      <c r="G199" s="172">
        <v>1</v>
      </c>
      <c r="H199" s="172" t="s">
        <v>1343</v>
      </c>
      <c r="I199" s="165">
        <v>1.05</v>
      </c>
      <c r="J199" s="174">
        <v>22168.799999999999</v>
      </c>
      <c r="K199" s="174">
        <v>1.1000000000000001</v>
      </c>
      <c r="L199" s="175">
        <v>1</v>
      </c>
      <c r="M199" s="174"/>
      <c r="N199" s="174"/>
      <c r="O199" s="176">
        <f t="shared" si="26"/>
        <v>25604.964</v>
      </c>
      <c r="P199" s="176">
        <f t="shared" si="24"/>
        <v>7681.4892</v>
      </c>
      <c r="Q199" s="176">
        <f>O199*0.5</f>
        <v>12802.482</v>
      </c>
      <c r="R199" s="174"/>
      <c r="S199" s="205">
        <v>35</v>
      </c>
      <c r="T199" s="207"/>
      <c r="U199" s="208">
        <v>178</v>
      </c>
      <c r="V199" s="212" t="s">
        <v>1658</v>
      </c>
      <c r="W199" s="216" t="s">
        <v>1656</v>
      </c>
      <c r="X199" s="213">
        <v>1.05</v>
      </c>
      <c r="Y199" s="201">
        <v>0.3</v>
      </c>
      <c r="Z199" s="184">
        <v>18755.7</v>
      </c>
      <c r="AA199" s="177">
        <v>1.1499999999999999</v>
      </c>
      <c r="AB199" s="177">
        <v>1</v>
      </c>
      <c r="AC199" s="177">
        <v>1</v>
      </c>
      <c r="AD199" s="177">
        <v>1</v>
      </c>
      <c r="AE199" s="184">
        <f t="shared" si="20"/>
        <v>22647.507750000001</v>
      </c>
      <c r="AF199" s="184">
        <f t="shared" si="21"/>
        <v>6794.2523250000004</v>
      </c>
      <c r="AG199" s="185"/>
      <c r="AH199" s="185"/>
      <c r="AI199" s="185"/>
      <c r="AJ199" s="185"/>
      <c r="AK199" s="185"/>
      <c r="AL199" s="185"/>
      <c r="AM199" s="185"/>
      <c r="AN199" s="176">
        <v>25605</v>
      </c>
      <c r="AO199" s="176">
        <v>7682</v>
      </c>
      <c r="AP199" s="176">
        <v>12803</v>
      </c>
    </row>
    <row r="200" spans="1:42" ht="94.5" hidden="1" x14ac:dyDescent="0.25">
      <c r="A200" s="204"/>
      <c r="B200" s="214" t="s">
        <v>1659</v>
      </c>
      <c r="C200" s="163">
        <v>198</v>
      </c>
      <c r="D200" s="164" t="s">
        <v>1660</v>
      </c>
      <c r="E200" s="163" t="s">
        <v>1656</v>
      </c>
      <c r="F200" s="165">
        <v>1.01</v>
      </c>
      <c r="G200" s="172">
        <v>1</v>
      </c>
      <c r="H200" s="173">
        <v>1</v>
      </c>
      <c r="I200" s="165">
        <v>1.01</v>
      </c>
      <c r="J200" s="174">
        <v>22168.799999999999</v>
      </c>
      <c r="K200" s="174">
        <v>1.1000000000000001</v>
      </c>
      <c r="L200" s="175">
        <v>1</v>
      </c>
      <c r="M200" s="174"/>
      <c r="N200" s="174"/>
      <c r="O200" s="176">
        <f t="shared" si="26"/>
        <v>24629.536800000002</v>
      </c>
      <c r="P200" s="221"/>
      <c r="Q200" s="221"/>
      <c r="R200" s="222"/>
      <c r="S200" s="205">
        <v>36</v>
      </c>
      <c r="T200" s="207" t="s">
        <v>1661</v>
      </c>
      <c r="U200" s="208">
        <v>179</v>
      </c>
      <c r="V200" s="212" t="s">
        <v>1660</v>
      </c>
      <c r="W200" s="216" t="s">
        <v>1656</v>
      </c>
      <c r="X200" s="213">
        <v>1.01</v>
      </c>
      <c r="Y200" s="201">
        <v>1</v>
      </c>
      <c r="Z200" s="184">
        <v>18755.7</v>
      </c>
      <c r="AA200" s="177">
        <v>1.1499999999999999</v>
      </c>
      <c r="AB200" s="177">
        <v>1</v>
      </c>
      <c r="AC200" s="177">
        <v>1</v>
      </c>
      <c r="AD200" s="177">
        <v>1</v>
      </c>
      <c r="AE200" s="184">
        <f t="shared" si="20"/>
        <v>21784.74555</v>
      </c>
      <c r="AF200" s="184">
        <f t="shared" si="21"/>
        <v>21784.74555</v>
      </c>
      <c r="AG200" s="185"/>
      <c r="AH200" s="185"/>
      <c r="AI200" s="223"/>
      <c r="AJ200" s="223"/>
      <c r="AK200" s="223"/>
      <c r="AL200" s="223"/>
      <c r="AM200" s="185"/>
      <c r="AN200" s="176">
        <v>24630</v>
      </c>
      <c r="AO200" s="176">
        <v>0</v>
      </c>
      <c r="AP200" s="176">
        <v>0</v>
      </c>
    </row>
    <row r="201" spans="1:42" ht="78.75" hidden="1" x14ac:dyDescent="0.25">
      <c r="A201" s="204"/>
      <c r="B201" s="206"/>
      <c r="C201" s="163">
        <v>199</v>
      </c>
      <c r="D201" s="164" t="s">
        <v>1662</v>
      </c>
      <c r="E201" s="163" t="s">
        <v>1656</v>
      </c>
      <c r="F201" s="165">
        <v>2.11</v>
      </c>
      <c r="G201" s="172">
        <v>1</v>
      </c>
      <c r="H201" s="173" t="s">
        <v>1354</v>
      </c>
      <c r="I201" s="165">
        <v>2.11</v>
      </c>
      <c r="J201" s="174">
        <v>22168.799999999999</v>
      </c>
      <c r="K201" s="174">
        <v>1.1000000000000001</v>
      </c>
      <c r="L201" s="175">
        <v>1</v>
      </c>
      <c r="M201" s="174"/>
      <c r="N201" s="174"/>
      <c r="O201" s="176">
        <f t="shared" si="26"/>
        <v>51453.784799999994</v>
      </c>
      <c r="P201" s="221"/>
      <c r="Q201" s="221"/>
      <c r="R201" s="222"/>
      <c r="S201" s="205"/>
      <c r="T201" s="207"/>
      <c r="U201" s="208">
        <v>180</v>
      </c>
      <c r="V201" s="212" t="s">
        <v>1662</v>
      </c>
      <c r="W201" s="216" t="s">
        <v>1656</v>
      </c>
      <c r="X201" s="213">
        <v>2.11</v>
      </c>
      <c r="Y201" s="201">
        <v>1</v>
      </c>
      <c r="Z201" s="184">
        <v>18755.7</v>
      </c>
      <c r="AA201" s="177">
        <v>1.1499999999999999</v>
      </c>
      <c r="AB201" s="177">
        <v>1</v>
      </c>
      <c r="AC201" s="177">
        <v>1</v>
      </c>
      <c r="AD201" s="177">
        <v>1</v>
      </c>
      <c r="AE201" s="184">
        <f t="shared" si="20"/>
        <v>45510.706050000001</v>
      </c>
      <c r="AF201" s="184">
        <f t="shared" si="21"/>
        <v>45510.706050000001</v>
      </c>
      <c r="AG201" s="185"/>
      <c r="AH201" s="185"/>
      <c r="AI201" s="223"/>
      <c r="AJ201" s="223"/>
      <c r="AK201" s="223"/>
      <c r="AL201" s="223"/>
      <c r="AM201" s="223"/>
      <c r="AN201" s="176">
        <v>51454</v>
      </c>
      <c r="AO201" s="176">
        <v>0</v>
      </c>
      <c r="AP201" s="176">
        <v>0</v>
      </c>
    </row>
    <row r="202" spans="1:42" ht="78.75" hidden="1" x14ac:dyDescent="0.25">
      <c r="A202" s="204"/>
      <c r="B202" s="206"/>
      <c r="C202" s="163">
        <v>200</v>
      </c>
      <c r="D202" s="164" t="s">
        <v>1663</v>
      </c>
      <c r="E202" s="163" t="s">
        <v>1656</v>
      </c>
      <c r="F202" s="165">
        <v>3.97</v>
      </c>
      <c r="G202" s="172">
        <v>1</v>
      </c>
      <c r="H202" s="173" t="s">
        <v>1354</v>
      </c>
      <c r="I202" s="165">
        <v>3.97</v>
      </c>
      <c r="J202" s="174">
        <v>22168.799999999999</v>
      </c>
      <c r="K202" s="174">
        <v>1.1000000000000001</v>
      </c>
      <c r="L202" s="175">
        <v>1</v>
      </c>
      <c r="M202" s="174"/>
      <c r="N202" s="174"/>
      <c r="O202" s="176">
        <f t="shared" si="26"/>
        <v>96811.149600000004</v>
      </c>
      <c r="P202" s="176"/>
      <c r="Q202" s="176"/>
      <c r="R202" s="174"/>
      <c r="S202" s="205"/>
      <c r="T202" s="207"/>
      <c r="U202" s="208">
        <v>181</v>
      </c>
      <c r="V202" s="212" t="s">
        <v>1663</v>
      </c>
      <c r="W202" s="216" t="s">
        <v>1656</v>
      </c>
      <c r="X202" s="213">
        <v>3.97</v>
      </c>
      <c r="Y202" s="201">
        <v>1</v>
      </c>
      <c r="Z202" s="184">
        <v>18755.7</v>
      </c>
      <c r="AA202" s="177">
        <v>1.1499999999999999</v>
      </c>
      <c r="AB202" s="177">
        <v>1</v>
      </c>
      <c r="AC202" s="177">
        <v>1</v>
      </c>
      <c r="AD202" s="177">
        <v>1</v>
      </c>
      <c r="AE202" s="184">
        <f t="shared" si="20"/>
        <v>85629.148349999989</v>
      </c>
      <c r="AF202" s="184">
        <f t="shared" si="21"/>
        <v>85629.148349999989</v>
      </c>
      <c r="AG202" s="185"/>
      <c r="AH202" s="185"/>
      <c r="AI202" s="185"/>
      <c r="AJ202" s="185"/>
      <c r="AK202" s="185"/>
      <c r="AL202" s="185"/>
      <c r="AM202" s="223"/>
      <c r="AN202" s="176">
        <v>96812</v>
      </c>
      <c r="AO202" s="176">
        <v>0</v>
      </c>
      <c r="AP202" s="176">
        <v>0</v>
      </c>
    </row>
    <row r="203" spans="1:42" ht="78.75" hidden="1" x14ac:dyDescent="0.25">
      <c r="A203" s="204"/>
      <c r="B203" s="206"/>
      <c r="C203" s="163">
        <v>201</v>
      </c>
      <c r="D203" s="164" t="s">
        <v>1664</v>
      </c>
      <c r="E203" s="163" t="s">
        <v>1656</v>
      </c>
      <c r="F203" s="165">
        <v>4.3099999999999996</v>
      </c>
      <c r="G203" s="172">
        <v>1</v>
      </c>
      <c r="H203" s="173" t="s">
        <v>1354</v>
      </c>
      <c r="I203" s="165">
        <v>4.3099999999999996</v>
      </c>
      <c r="J203" s="174">
        <v>22168.799999999999</v>
      </c>
      <c r="K203" s="174">
        <v>1.1000000000000001</v>
      </c>
      <c r="L203" s="175">
        <v>1</v>
      </c>
      <c r="M203" s="174"/>
      <c r="N203" s="174"/>
      <c r="O203" s="176">
        <f t="shared" si="26"/>
        <v>105102.28079999999</v>
      </c>
      <c r="P203" s="176"/>
      <c r="Q203" s="176"/>
      <c r="R203" s="174"/>
      <c r="S203" s="205"/>
      <c r="T203" s="207"/>
      <c r="U203" s="208">
        <v>182</v>
      </c>
      <c r="V203" s="212" t="s">
        <v>1664</v>
      </c>
      <c r="W203" s="216" t="s">
        <v>1656</v>
      </c>
      <c r="X203" s="213">
        <v>4.3099999999999996</v>
      </c>
      <c r="Y203" s="201">
        <v>1</v>
      </c>
      <c r="Z203" s="184">
        <v>18755.7</v>
      </c>
      <c r="AA203" s="177">
        <v>1.1499999999999999</v>
      </c>
      <c r="AB203" s="177">
        <v>1</v>
      </c>
      <c r="AC203" s="177">
        <v>1</v>
      </c>
      <c r="AD203" s="177">
        <v>1</v>
      </c>
      <c r="AE203" s="184">
        <f t="shared" si="20"/>
        <v>92962.627049999981</v>
      </c>
      <c r="AF203" s="184">
        <f t="shared" si="21"/>
        <v>92962.627049999981</v>
      </c>
      <c r="AG203" s="185"/>
      <c r="AH203" s="185"/>
      <c r="AI203" s="185"/>
      <c r="AJ203" s="185"/>
      <c r="AK203" s="185"/>
      <c r="AL203" s="185"/>
      <c r="AM203" s="185"/>
      <c r="AN203" s="176">
        <v>105103</v>
      </c>
      <c r="AO203" s="176">
        <v>0</v>
      </c>
      <c r="AP203" s="176">
        <v>0</v>
      </c>
    </row>
    <row r="204" spans="1:42" ht="47.25" hidden="1" x14ac:dyDescent="0.25">
      <c r="A204" s="204"/>
      <c r="B204" s="206"/>
      <c r="C204" s="163">
        <v>202</v>
      </c>
      <c r="D204" s="164" t="s">
        <v>1665</v>
      </c>
      <c r="E204" s="163" t="s">
        <v>1656</v>
      </c>
      <c r="F204" s="165">
        <v>1.2</v>
      </c>
      <c r="G204" s="172">
        <v>1</v>
      </c>
      <c r="H204" s="173" t="s">
        <v>1354</v>
      </c>
      <c r="I204" s="165">
        <v>1.2</v>
      </c>
      <c r="J204" s="174">
        <v>22168.799999999999</v>
      </c>
      <c r="K204" s="174">
        <v>1.1000000000000001</v>
      </c>
      <c r="L204" s="175">
        <v>1</v>
      </c>
      <c r="M204" s="174"/>
      <c r="N204" s="174"/>
      <c r="O204" s="176">
        <f t="shared" si="26"/>
        <v>29262.815999999999</v>
      </c>
      <c r="P204" s="176"/>
      <c r="Q204" s="176"/>
      <c r="R204" s="174"/>
      <c r="S204" s="205">
        <v>37</v>
      </c>
      <c r="T204" s="207"/>
      <c r="U204" s="208">
        <v>183</v>
      </c>
      <c r="V204" s="212" t="s">
        <v>1665</v>
      </c>
      <c r="W204" s="216" t="s">
        <v>1656</v>
      </c>
      <c r="X204" s="213">
        <v>1.2</v>
      </c>
      <c r="Y204" s="201">
        <v>1</v>
      </c>
      <c r="Z204" s="184">
        <v>18755.7</v>
      </c>
      <c r="AA204" s="177">
        <v>1.1499999999999999</v>
      </c>
      <c r="AB204" s="177">
        <v>1</v>
      </c>
      <c r="AC204" s="177">
        <v>1</v>
      </c>
      <c r="AD204" s="177">
        <v>1</v>
      </c>
      <c r="AE204" s="184">
        <f t="shared" si="20"/>
        <v>25882.865999999998</v>
      </c>
      <c r="AF204" s="184">
        <f t="shared" si="21"/>
        <v>25882.865999999998</v>
      </c>
      <c r="AG204" s="185"/>
      <c r="AH204" s="185"/>
      <c r="AI204" s="185"/>
      <c r="AJ204" s="185"/>
      <c r="AK204" s="185"/>
      <c r="AL204" s="185"/>
      <c r="AM204" s="185"/>
      <c r="AN204" s="176">
        <v>29263</v>
      </c>
      <c r="AO204" s="176">
        <v>0</v>
      </c>
      <c r="AP204" s="176">
        <v>0</v>
      </c>
    </row>
    <row r="205" spans="1:42" ht="47.25" hidden="1" x14ac:dyDescent="0.25">
      <c r="A205" s="204"/>
      <c r="B205" s="206"/>
      <c r="C205" s="163">
        <v>203</v>
      </c>
      <c r="D205" s="164" t="s">
        <v>1666</v>
      </c>
      <c r="E205" s="163" t="s">
        <v>1656</v>
      </c>
      <c r="F205" s="165">
        <v>2.37</v>
      </c>
      <c r="G205" s="172">
        <v>1</v>
      </c>
      <c r="H205" s="173" t="s">
        <v>1354</v>
      </c>
      <c r="I205" s="165">
        <v>2.37</v>
      </c>
      <c r="J205" s="174">
        <v>22168.799999999999</v>
      </c>
      <c r="K205" s="174">
        <v>1.1000000000000001</v>
      </c>
      <c r="L205" s="175">
        <v>1</v>
      </c>
      <c r="M205" s="174"/>
      <c r="N205" s="174"/>
      <c r="O205" s="176">
        <f t="shared" si="26"/>
        <v>57794.061600000001</v>
      </c>
      <c r="P205" s="176"/>
      <c r="Q205" s="176"/>
      <c r="R205" s="174"/>
      <c r="S205" s="205"/>
      <c r="T205" s="207"/>
      <c r="U205" s="208">
        <v>184</v>
      </c>
      <c r="V205" s="212" t="s">
        <v>1666</v>
      </c>
      <c r="W205" s="216" t="s">
        <v>1656</v>
      </c>
      <c r="X205" s="213">
        <v>2.37</v>
      </c>
      <c r="Y205" s="201">
        <v>1</v>
      </c>
      <c r="Z205" s="184">
        <v>18755.7</v>
      </c>
      <c r="AA205" s="177">
        <v>1.1499999999999999</v>
      </c>
      <c r="AB205" s="177">
        <v>1</v>
      </c>
      <c r="AC205" s="177">
        <v>1</v>
      </c>
      <c r="AD205" s="177">
        <v>1</v>
      </c>
      <c r="AE205" s="184">
        <f t="shared" si="20"/>
        <v>51118.660350000006</v>
      </c>
      <c r="AF205" s="184">
        <f t="shared" si="21"/>
        <v>51118.660350000006</v>
      </c>
      <c r="AG205" s="185"/>
      <c r="AH205" s="185"/>
      <c r="AI205" s="185"/>
      <c r="AJ205" s="185"/>
      <c r="AK205" s="185"/>
      <c r="AL205" s="185"/>
      <c r="AM205" s="185"/>
      <c r="AN205" s="176">
        <v>57795</v>
      </c>
      <c r="AO205" s="176">
        <v>0</v>
      </c>
      <c r="AP205" s="176">
        <v>0</v>
      </c>
    </row>
    <row r="206" spans="1:42" ht="47.25" hidden="1" x14ac:dyDescent="0.25">
      <c r="A206" s="204"/>
      <c r="B206" s="206"/>
      <c r="C206" s="163">
        <v>204</v>
      </c>
      <c r="D206" s="164" t="s">
        <v>1667</v>
      </c>
      <c r="E206" s="163" t="s">
        <v>1656</v>
      </c>
      <c r="F206" s="165">
        <v>4.13</v>
      </c>
      <c r="G206" s="172">
        <v>1</v>
      </c>
      <c r="H206" s="173" t="s">
        <v>1354</v>
      </c>
      <c r="I206" s="165">
        <v>4.13</v>
      </c>
      <c r="J206" s="174">
        <v>22168.799999999999</v>
      </c>
      <c r="K206" s="174">
        <v>1.1000000000000001</v>
      </c>
      <c r="L206" s="175">
        <v>1</v>
      </c>
      <c r="M206" s="174"/>
      <c r="N206" s="174"/>
      <c r="O206" s="176">
        <f t="shared" si="26"/>
        <v>100712.8584</v>
      </c>
      <c r="P206" s="176"/>
      <c r="Q206" s="176"/>
      <c r="R206" s="174"/>
      <c r="S206" s="205"/>
      <c r="T206" s="207"/>
      <c r="U206" s="208">
        <v>185</v>
      </c>
      <c r="V206" s="212" t="s">
        <v>1667</v>
      </c>
      <c r="W206" s="216" t="s">
        <v>1656</v>
      </c>
      <c r="X206" s="213">
        <v>4.13</v>
      </c>
      <c r="Y206" s="201">
        <v>1</v>
      </c>
      <c r="Z206" s="184">
        <v>18755.7</v>
      </c>
      <c r="AA206" s="177">
        <v>1.1499999999999999</v>
      </c>
      <c r="AB206" s="177">
        <v>1</v>
      </c>
      <c r="AC206" s="177">
        <v>1</v>
      </c>
      <c r="AD206" s="177">
        <v>1</v>
      </c>
      <c r="AE206" s="184">
        <f t="shared" si="20"/>
        <v>89080.197149999993</v>
      </c>
      <c r="AF206" s="184">
        <f t="shared" si="21"/>
        <v>89080.197149999993</v>
      </c>
      <c r="AG206" s="185"/>
      <c r="AH206" s="185"/>
      <c r="AI206" s="185"/>
      <c r="AJ206" s="185"/>
      <c r="AK206" s="185"/>
      <c r="AL206" s="185"/>
      <c r="AM206" s="185"/>
      <c r="AN206" s="176">
        <v>100713</v>
      </c>
      <c r="AO206" s="176">
        <v>0</v>
      </c>
      <c r="AP206" s="176">
        <v>0</v>
      </c>
    </row>
    <row r="207" spans="1:42" ht="47.25" hidden="1" x14ac:dyDescent="0.25">
      <c r="A207" s="204"/>
      <c r="B207" s="206"/>
      <c r="C207" s="163">
        <v>205</v>
      </c>
      <c r="D207" s="164" t="s">
        <v>1668</v>
      </c>
      <c r="E207" s="163" t="s">
        <v>1656</v>
      </c>
      <c r="F207" s="165">
        <v>6.08</v>
      </c>
      <c r="G207" s="172">
        <v>1</v>
      </c>
      <c r="H207" s="173" t="s">
        <v>1354</v>
      </c>
      <c r="I207" s="165">
        <v>6.08</v>
      </c>
      <c r="J207" s="174">
        <v>22168.799999999999</v>
      </c>
      <c r="K207" s="174">
        <v>1.1000000000000001</v>
      </c>
      <c r="L207" s="175">
        <v>1</v>
      </c>
      <c r="M207" s="174"/>
      <c r="N207" s="174"/>
      <c r="O207" s="176">
        <f t="shared" si="26"/>
        <v>148264.9344</v>
      </c>
      <c r="P207" s="176"/>
      <c r="Q207" s="176"/>
      <c r="R207" s="174"/>
      <c r="S207" s="205"/>
      <c r="T207" s="207"/>
      <c r="U207" s="208">
        <v>186</v>
      </c>
      <c r="V207" s="212" t="s">
        <v>1668</v>
      </c>
      <c r="W207" s="216" t="s">
        <v>1656</v>
      </c>
      <c r="X207" s="213">
        <v>6.08</v>
      </c>
      <c r="Y207" s="201">
        <v>1</v>
      </c>
      <c r="Z207" s="184">
        <v>18755.7</v>
      </c>
      <c r="AA207" s="177">
        <v>1.1499999999999999</v>
      </c>
      <c r="AB207" s="177">
        <v>1</v>
      </c>
      <c r="AC207" s="177">
        <v>1</v>
      </c>
      <c r="AD207" s="177">
        <v>1</v>
      </c>
      <c r="AE207" s="184">
        <f t="shared" si="20"/>
        <v>131139.85439999998</v>
      </c>
      <c r="AF207" s="184">
        <f t="shared" si="21"/>
        <v>131139.85439999998</v>
      </c>
      <c r="AG207" s="185"/>
      <c r="AH207" s="185"/>
      <c r="AI207" s="185"/>
      <c r="AJ207" s="185"/>
      <c r="AK207" s="185"/>
      <c r="AL207" s="185"/>
      <c r="AM207" s="185"/>
      <c r="AN207" s="176">
        <v>148265</v>
      </c>
      <c r="AO207" s="176">
        <v>0</v>
      </c>
      <c r="AP207" s="176">
        <v>0</v>
      </c>
    </row>
    <row r="208" spans="1:42" ht="47.25" hidden="1" x14ac:dyDescent="0.25">
      <c r="A208" s="204"/>
      <c r="B208" s="206"/>
      <c r="C208" s="163">
        <v>206</v>
      </c>
      <c r="D208" s="164" t="s">
        <v>1669</v>
      </c>
      <c r="E208" s="163" t="s">
        <v>1656</v>
      </c>
      <c r="F208" s="165">
        <v>7.12</v>
      </c>
      <c r="G208" s="172">
        <v>1</v>
      </c>
      <c r="H208" s="173" t="s">
        <v>1354</v>
      </c>
      <c r="I208" s="165">
        <v>7.12</v>
      </c>
      <c r="J208" s="174">
        <v>22168.799999999999</v>
      </c>
      <c r="K208" s="174">
        <v>1.1000000000000001</v>
      </c>
      <c r="L208" s="175">
        <v>1</v>
      </c>
      <c r="M208" s="174"/>
      <c r="N208" s="174"/>
      <c r="O208" s="176">
        <f t="shared" si="26"/>
        <v>173626.0416</v>
      </c>
      <c r="P208" s="176"/>
      <c r="Q208" s="176"/>
      <c r="R208" s="174"/>
      <c r="S208" s="205"/>
      <c r="T208" s="207"/>
      <c r="U208" s="208">
        <v>187</v>
      </c>
      <c r="V208" s="212" t="s">
        <v>1669</v>
      </c>
      <c r="W208" s="216" t="s">
        <v>1656</v>
      </c>
      <c r="X208" s="213">
        <v>7.12</v>
      </c>
      <c r="Y208" s="201">
        <v>1</v>
      </c>
      <c r="Z208" s="184">
        <v>18755.7</v>
      </c>
      <c r="AA208" s="177">
        <v>1.1499999999999999</v>
      </c>
      <c r="AB208" s="177">
        <v>1</v>
      </c>
      <c r="AC208" s="177">
        <v>1</v>
      </c>
      <c r="AD208" s="177">
        <v>1</v>
      </c>
      <c r="AE208" s="184">
        <f t="shared" si="20"/>
        <v>153571.6716</v>
      </c>
      <c r="AF208" s="184">
        <f t="shared" si="21"/>
        <v>153571.6716</v>
      </c>
      <c r="AG208" s="185"/>
      <c r="AH208" s="185"/>
      <c r="AI208" s="185"/>
      <c r="AJ208" s="185"/>
      <c r="AK208" s="185"/>
      <c r="AL208" s="185"/>
      <c r="AM208" s="185"/>
      <c r="AN208" s="176">
        <v>173627</v>
      </c>
      <c r="AO208" s="176">
        <v>0</v>
      </c>
      <c r="AP208" s="176">
        <v>0</v>
      </c>
    </row>
    <row r="209" spans="1:42" ht="141.75" hidden="1" x14ac:dyDescent="0.25">
      <c r="A209" s="204"/>
      <c r="B209" s="214" t="s">
        <v>1670</v>
      </c>
      <c r="C209" s="163">
        <v>207</v>
      </c>
      <c r="D209" s="164" t="s">
        <v>1671</v>
      </c>
      <c r="E209" s="163" t="s">
        <v>1672</v>
      </c>
      <c r="F209" s="165">
        <v>0.79</v>
      </c>
      <c r="G209" s="172">
        <v>1</v>
      </c>
      <c r="H209" s="172" t="s">
        <v>1343</v>
      </c>
      <c r="I209" s="165">
        <v>0.79</v>
      </c>
      <c r="J209" s="174">
        <v>22168.799999999999</v>
      </c>
      <c r="K209" s="174">
        <v>1.1000000000000001</v>
      </c>
      <c r="L209" s="175">
        <v>1</v>
      </c>
      <c r="M209" s="174"/>
      <c r="N209" s="174"/>
      <c r="O209" s="176">
        <f t="shared" si="26"/>
        <v>19264.6872</v>
      </c>
      <c r="P209" s="176"/>
      <c r="Q209" s="176"/>
      <c r="R209" s="174"/>
      <c r="S209" s="205"/>
      <c r="T209" s="207" t="s">
        <v>1673</v>
      </c>
      <c r="U209" s="208">
        <v>188</v>
      </c>
      <c r="V209" s="212" t="s">
        <v>1671</v>
      </c>
      <c r="W209" s="216" t="s">
        <v>1672</v>
      </c>
      <c r="X209" s="213">
        <v>0.79</v>
      </c>
      <c r="Y209" s="201">
        <v>0.3</v>
      </c>
      <c r="Z209" s="184">
        <v>18755.7</v>
      </c>
      <c r="AA209" s="177">
        <v>1.1499999999999999</v>
      </c>
      <c r="AB209" s="177">
        <v>1</v>
      </c>
      <c r="AC209" s="177">
        <v>1</v>
      </c>
      <c r="AD209" s="177">
        <v>1</v>
      </c>
      <c r="AE209" s="184">
        <f t="shared" si="20"/>
        <v>17039.553449999999</v>
      </c>
      <c r="AF209" s="184">
        <f t="shared" si="21"/>
        <v>5111.866035</v>
      </c>
      <c r="AG209" s="185"/>
      <c r="AH209" s="185"/>
      <c r="AI209" s="185"/>
      <c r="AJ209" s="185"/>
      <c r="AK209" s="185"/>
      <c r="AL209" s="185"/>
      <c r="AM209" s="185"/>
      <c r="AN209" s="176">
        <v>19265</v>
      </c>
      <c r="AO209" s="176">
        <v>0</v>
      </c>
      <c r="AP209" s="176">
        <v>0</v>
      </c>
    </row>
    <row r="210" spans="1:42" ht="157.5" hidden="1" x14ac:dyDescent="0.25">
      <c r="A210" s="204"/>
      <c r="B210" s="214" t="s">
        <v>1674</v>
      </c>
      <c r="C210" s="163">
        <v>208</v>
      </c>
      <c r="D210" s="164" t="s">
        <v>1675</v>
      </c>
      <c r="E210" s="163" t="s">
        <v>1676</v>
      </c>
      <c r="F210" s="165">
        <v>0.74</v>
      </c>
      <c r="G210" s="172">
        <v>1</v>
      </c>
      <c r="H210" s="172" t="s">
        <v>1343</v>
      </c>
      <c r="I210" s="165">
        <v>0.74</v>
      </c>
      <c r="J210" s="174">
        <v>22168.799999999999</v>
      </c>
      <c r="K210" s="174">
        <v>1</v>
      </c>
      <c r="L210" s="175">
        <v>1</v>
      </c>
      <c r="M210" s="174"/>
      <c r="N210" s="174"/>
      <c r="O210" s="176">
        <f t="shared" si="26"/>
        <v>16404.912</v>
      </c>
      <c r="P210" s="176"/>
      <c r="Q210" s="176"/>
      <c r="R210" s="174"/>
      <c r="S210" s="205"/>
      <c r="T210" s="207" t="s">
        <v>1677</v>
      </c>
      <c r="U210" s="208">
        <v>189</v>
      </c>
      <c r="V210" s="212" t="s">
        <v>1675</v>
      </c>
      <c r="W210" s="216" t="s">
        <v>1676</v>
      </c>
      <c r="X210" s="213">
        <v>0.74</v>
      </c>
      <c r="Y210" s="201">
        <v>0.3</v>
      </c>
      <c r="Z210" s="184">
        <v>18755.7</v>
      </c>
      <c r="AA210" s="177">
        <v>1</v>
      </c>
      <c r="AB210" s="177">
        <v>1</v>
      </c>
      <c r="AC210" s="177">
        <v>1</v>
      </c>
      <c r="AD210" s="177">
        <v>1</v>
      </c>
      <c r="AE210" s="184">
        <f t="shared" si="20"/>
        <v>13879.218000000001</v>
      </c>
      <c r="AF210" s="184">
        <f t="shared" si="21"/>
        <v>4163.7654000000002</v>
      </c>
      <c r="AG210" s="185"/>
      <c r="AH210" s="185"/>
      <c r="AI210" s="185"/>
      <c r="AJ210" s="185"/>
      <c r="AK210" s="185"/>
      <c r="AL210" s="185"/>
      <c r="AM210" s="185"/>
      <c r="AN210" s="176">
        <v>16405</v>
      </c>
      <c r="AO210" s="176">
        <v>0</v>
      </c>
      <c r="AP210" s="176">
        <v>0</v>
      </c>
    </row>
    <row r="211" spans="1:42" ht="204.75" hidden="1" x14ac:dyDescent="0.25">
      <c r="A211" s="204"/>
      <c r="B211" s="206"/>
      <c r="C211" s="163">
        <v>209</v>
      </c>
      <c r="D211" s="164" t="s">
        <v>1678</v>
      </c>
      <c r="E211" s="163" t="s">
        <v>1676</v>
      </c>
      <c r="F211" s="165">
        <v>0.69</v>
      </c>
      <c r="G211" s="172">
        <v>1</v>
      </c>
      <c r="H211" s="172" t="s">
        <v>1343</v>
      </c>
      <c r="I211" s="165">
        <v>0.69</v>
      </c>
      <c r="J211" s="174">
        <v>22168.799999999999</v>
      </c>
      <c r="K211" s="174">
        <v>1.1000000000000001</v>
      </c>
      <c r="L211" s="175">
        <v>1</v>
      </c>
      <c r="M211" s="174"/>
      <c r="N211" s="174"/>
      <c r="O211" s="176">
        <f t="shared" si="26"/>
        <v>16826.119199999997</v>
      </c>
      <c r="P211" s="176"/>
      <c r="Q211" s="176"/>
      <c r="R211" s="174"/>
      <c r="S211" s="205">
        <v>38</v>
      </c>
      <c r="T211" s="207"/>
      <c r="U211" s="208">
        <v>190</v>
      </c>
      <c r="V211" s="212" t="s">
        <v>1678</v>
      </c>
      <c r="W211" s="216" t="s">
        <v>1676</v>
      </c>
      <c r="X211" s="213">
        <v>0.69</v>
      </c>
      <c r="Y211" s="201">
        <v>0.3</v>
      </c>
      <c r="Z211" s="184">
        <v>18755.7</v>
      </c>
      <c r="AA211" s="177">
        <v>1.1499999999999999</v>
      </c>
      <c r="AB211" s="177">
        <v>1</v>
      </c>
      <c r="AC211" s="177">
        <v>1</v>
      </c>
      <c r="AD211" s="177">
        <v>1</v>
      </c>
      <c r="AE211" s="184">
        <f t="shared" si="20"/>
        <v>14882.647949999999</v>
      </c>
      <c r="AF211" s="184">
        <f t="shared" si="21"/>
        <v>4464.7943849999992</v>
      </c>
      <c r="AG211" s="185"/>
      <c r="AH211" s="185"/>
      <c r="AI211" s="185"/>
      <c r="AJ211" s="185"/>
      <c r="AK211" s="185"/>
      <c r="AL211" s="185"/>
      <c r="AM211" s="185"/>
      <c r="AN211" s="176">
        <v>16827</v>
      </c>
      <c r="AO211" s="176">
        <v>0</v>
      </c>
      <c r="AP211" s="176">
        <v>0</v>
      </c>
    </row>
    <row r="212" spans="1:42" ht="47.25" hidden="1" x14ac:dyDescent="0.25">
      <c r="A212" s="204"/>
      <c r="B212" s="214" t="s">
        <v>1679</v>
      </c>
      <c r="C212" s="163">
        <v>210</v>
      </c>
      <c r="D212" s="164" t="s">
        <v>1680</v>
      </c>
      <c r="E212" s="163" t="s">
        <v>1676</v>
      </c>
      <c r="F212" s="165">
        <v>0.72</v>
      </c>
      <c r="G212" s="172">
        <v>1</v>
      </c>
      <c r="H212" s="172" t="s">
        <v>1343</v>
      </c>
      <c r="I212" s="165">
        <v>0.72</v>
      </c>
      <c r="J212" s="174">
        <v>22168.799999999999</v>
      </c>
      <c r="K212" s="174">
        <v>1</v>
      </c>
      <c r="L212" s="175">
        <v>1</v>
      </c>
      <c r="M212" s="174"/>
      <c r="N212" s="174"/>
      <c r="O212" s="176">
        <f t="shared" si="26"/>
        <v>15961.535999999998</v>
      </c>
      <c r="P212" s="176"/>
      <c r="Q212" s="176"/>
      <c r="R212" s="174"/>
      <c r="S212" s="205"/>
      <c r="T212" s="207" t="s">
        <v>1681</v>
      </c>
      <c r="U212" s="208">
        <v>191</v>
      </c>
      <c r="V212" s="212" t="s">
        <v>1680</v>
      </c>
      <c r="W212" s="216" t="s">
        <v>1676</v>
      </c>
      <c r="X212" s="213">
        <v>0.72</v>
      </c>
      <c r="Y212" s="201">
        <v>0.3</v>
      </c>
      <c r="Z212" s="184">
        <v>18755.7</v>
      </c>
      <c r="AA212" s="177">
        <v>1</v>
      </c>
      <c r="AB212" s="177">
        <v>1</v>
      </c>
      <c r="AC212" s="177">
        <v>1</v>
      </c>
      <c r="AD212" s="177">
        <v>1</v>
      </c>
      <c r="AE212" s="184">
        <f t="shared" si="20"/>
        <v>13504.103999999999</v>
      </c>
      <c r="AF212" s="184">
        <f t="shared" si="21"/>
        <v>4051.2311999999997</v>
      </c>
      <c r="AG212" s="185"/>
      <c r="AH212" s="185"/>
      <c r="AI212" s="185"/>
      <c r="AJ212" s="185"/>
      <c r="AK212" s="185"/>
      <c r="AL212" s="185"/>
      <c r="AM212" s="185"/>
      <c r="AN212" s="176">
        <v>15962</v>
      </c>
      <c r="AO212" s="176">
        <v>0</v>
      </c>
      <c r="AP212" s="176">
        <v>0</v>
      </c>
    </row>
    <row r="213" spans="1:42" ht="78.75" hidden="1" x14ac:dyDescent="0.25">
      <c r="A213" s="204"/>
      <c r="B213" s="214" t="s">
        <v>1682</v>
      </c>
      <c r="C213" s="163">
        <v>211</v>
      </c>
      <c r="D213" s="164" t="s">
        <v>1683</v>
      </c>
      <c r="E213" s="163" t="s">
        <v>1676</v>
      </c>
      <c r="F213" s="165">
        <v>0.59</v>
      </c>
      <c r="G213" s="172">
        <v>1</v>
      </c>
      <c r="H213" s="172" t="s">
        <v>1343</v>
      </c>
      <c r="I213" s="165">
        <v>0.59</v>
      </c>
      <c r="J213" s="174">
        <v>22168.799999999999</v>
      </c>
      <c r="K213" s="174">
        <v>1.1000000000000001</v>
      </c>
      <c r="L213" s="175">
        <v>1</v>
      </c>
      <c r="M213" s="174"/>
      <c r="N213" s="174"/>
      <c r="O213" s="176">
        <f t="shared" si="26"/>
        <v>14387.5512</v>
      </c>
      <c r="P213" s="176"/>
      <c r="Q213" s="176"/>
      <c r="R213" s="174"/>
      <c r="S213" s="205"/>
      <c r="T213" s="207" t="s">
        <v>1684</v>
      </c>
      <c r="U213" s="208">
        <v>192</v>
      </c>
      <c r="V213" s="212" t="s">
        <v>1683</v>
      </c>
      <c r="W213" s="216" t="s">
        <v>1676</v>
      </c>
      <c r="X213" s="213">
        <v>0.59</v>
      </c>
      <c r="Y213" s="201">
        <v>0.3</v>
      </c>
      <c r="Z213" s="184">
        <v>18755.7</v>
      </c>
      <c r="AA213" s="177">
        <v>1.1499999999999999</v>
      </c>
      <c r="AB213" s="177">
        <v>1</v>
      </c>
      <c r="AC213" s="177">
        <v>1</v>
      </c>
      <c r="AD213" s="177">
        <v>1</v>
      </c>
      <c r="AE213" s="184">
        <f t="shared" si="20"/>
        <v>12725.742449999998</v>
      </c>
      <c r="AF213" s="184">
        <f t="shared" si="21"/>
        <v>3817.7227349999994</v>
      </c>
      <c r="AG213" s="185"/>
      <c r="AH213" s="185"/>
      <c r="AI213" s="185"/>
      <c r="AJ213" s="185"/>
      <c r="AK213" s="185"/>
      <c r="AL213" s="185"/>
      <c r="AM213" s="185"/>
      <c r="AN213" s="176">
        <v>14388</v>
      </c>
      <c r="AO213" s="176">
        <v>0</v>
      </c>
      <c r="AP213" s="176">
        <v>0</v>
      </c>
    </row>
    <row r="214" spans="1:42" ht="78.75" hidden="1" x14ac:dyDescent="0.25">
      <c r="A214" s="204"/>
      <c r="B214" s="214" t="s">
        <v>1685</v>
      </c>
      <c r="C214" s="163">
        <v>212</v>
      </c>
      <c r="D214" s="164" t="s">
        <v>1686</v>
      </c>
      <c r="E214" s="163" t="s">
        <v>1676</v>
      </c>
      <c r="F214" s="165">
        <v>0.7</v>
      </c>
      <c r="G214" s="172">
        <v>1</v>
      </c>
      <c r="H214" s="172" t="s">
        <v>1343</v>
      </c>
      <c r="I214" s="165">
        <v>0.7</v>
      </c>
      <c r="J214" s="174">
        <v>22168.799999999999</v>
      </c>
      <c r="K214" s="174">
        <v>1</v>
      </c>
      <c r="L214" s="175">
        <v>1</v>
      </c>
      <c r="M214" s="174"/>
      <c r="N214" s="174"/>
      <c r="O214" s="176">
        <f t="shared" si="26"/>
        <v>15518.159999999998</v>
      </c>
      <c r="P214" s="176"/>
      <c r="Q214" s="176"/>
      <c r="R214" s="174"/>
      <c r="S214" s="205"/>
      <c r="T214" s="207" t="s">
        <v>1687</v>
      </c>
      <c r="U214" s="208">
        <v>193</v>
      </c>
      <c r="V214" s="212" t="s">
        <v>1686</v>
      </c>
      <c r="W214" s="216" t="s">
        <v>1676</v>
      </c>
      <c r="X214" s="213">
        <v>0.7</v>
      </c>
      <c r="Y214" s="201">
        <v>0.3</v>
      </c>
      <c r="Z214" s="184">
        <v>18755.7</v>
      </c>
      <c r="AA214" s="177">
        <v>1</v>
      </c>
      <c r="AB214" s="177">
        <v>1</v>
      </c>
      <c r="AC214" s="177">
        <v>1</v>
      </c>
      <c r="AD214" s="177">
        <v>1</v>
      </c>
      <c r="AE214" s="184">
        <f t="shared" si="20"/>
        <v>13128.99</v>
      </c>
      <c r="AF214" s="184">
        <f t="shared" si="21"/>
        <v>3938.6969999999997</v>
      </c>
      <c r="AG214" s="185"/>
      <c r="AH214" s="185"/>
      <c r="AI214" s="185"/>
      <c r="AJ214" s="185"/>
      <c r="AK214" s="185"/>
      <c r="AL214" s="185"/>
      <c r="AM214" s="185"/>
      <c r="AN214" s="176">
        <v>15519</v>
      </c>
      <c r="AO214" s="176">
        <v>0</v>
      </c>
      <c r="AP214" s="176">
        <v>0</v>
      </c>
    </row>
    <row r="215" spans="1:42" ht="141.75" hidden="1" x14ac:dyDescent="0.25">
      <c r="A215" s="204">
        <v>44</v>
      </c>
      <c r="B215" s="206"/>
      <c r="C215" s="163">
        <v>213</v>
      </c>
      <c r="D215" s="164" t="s">
        <v>1688</v>
      </c>
      <c r="E215" s="163" t="s">
        <v>1676</v>
      </c>
      <c r="F215" s="165">
        <v>0.78</v>
      </c>
      <c r="G215" s="172">
        <v>1</v>
      </c>
      <c r="H215" s="172" t="s">
        <v>1343</v>
      </c>
      <c r="I215" s="165">
        <v>0.78</v>
      </c>
      <c r="J215" s="174">
        <v>22168.799999999999</v>
      </c>
      <c r="K215" s="174">
        <v>1</v>
      </c>
      <c r="L215" s="175">
        <v>1</v>
      </c>
      <c r="M215" s="174"/>
      <c r="N215" s="174"/>
      <c r="O215" s="176">
        <f t="shared" si="26"/>
        <v>17291.664000000001</v>
      </c>
      <c r="P215" s="176"/>
      <c r="Q215" s="176"/>
      <c r="R215" s="174"/>
      <c r="S215" s="205"/>
      <c r="T215" s="207"/>
      <c r="U215" s="208">
        <v>194</v>
      </c>
      <c r="V215" s="212" t="s">
        <v>1689</v>
      </c>
      <c r="W215" s="216" t="s">
        <v>1676</v>
      </c>
      <c r="X215" s="213">
        <v>0.78</v>
      </c>
      <c r="Y215" s="201">
        <v>0.3</v>
      </c>
      <c r="Z215" s="184">
        <v>18755.7</v>
      </c>
      <c r="AA215" s="177">
        <v>1</v>
      </c>
      <c r="AB215" s="177">
        <v>1</v>
      </c>
      <c r="AC215" s="177">
        <v>1</v>
      </c>
      <c r="AD215" s="177">
        <v>1</v>
      </c>
      <c r="AE215" s="184">
        <f t="shared" si="20"/>
        <v>14629.446000000002</v>
      </c>
      <c r="AF215" s="184">
        <f t="shared" si="21"/>
        <v>4388.8338000000003</v>
      </c>
      <c r="AG215" s="185"/>
      <c r="AH215" s="223"/>
      <c r="AI215" s="185"/>
      <c r="AJ215" s="185"/>
      <c r="AK215" s="185"/>
      <c r="AL215" s="185"/>
      <c r="AM215" s="185"/>
      <c r="AN215" s="176">
        <v>17292</v>
      </c>
      <c r="AO215" s="176">
        <v>0</v>
      </c>
      <c r="AP215" s="176">
        <v>0</v>
      </c>
    </row>
    <row r="216" spans="1:42" ht="141.75" hidden="1" x14ac:dyDescent="0.25">
      <c r="A216" s="204"/>
      <c r="B216" s="206"/>
      <c r="C216" s="163">
        <v>214</v>
      </c>
      <c r="D216" s="164" t="s">
        <v>1690</v>
      </c>
      <c r="E216" s="163" t="s">
        <v>1676</v>
      </c>
      <c r="F216" s="165">
        <v>1.7</v>
      </c>
      <c r="G216" s="172">
        <v>1</v>
      </c>
      <c r="H216" s="172" t="s">
        <v>1354</v>
      </c>
      <c r="I216" s="165">
        <v>1.7</v>
      </c>
      <c r="J216" s="174">
        <v>22168.799999999999</v>
      </c>
      <c r="K216" s="174">
        <v>1.1000000000000001</v>
      </c>
      <c r="L216" s="175">
        <v>1</v>
      </c>
      <c r="M216" s="174"/>
      <c r="N216" s="174"/>
      <c r="O216" s="176">
        <f t="shared" si="26"/>
        <v>41455.656000000003</v>
      </c>
      <c r="P216" s="176"/>
      <c r="Q216" s="176"/>
      <c r="R216" s="174"/>
      <c r="S216" s="205"/>
      <c r="T216" s="207"/>
      <c r="U216" s="208">
        <v>195</v>
      </c>
      <c r="V216" s="212" t="s">
        <v>1691</v>
      </c>
      <c r="W216" s="216" t="s">
        <v>1676</v>
      </c>
      <c r="X216" s="213">
        <v>2.38</v>
      </c>
      <c r="Y216" s="201">
        <v>0.3</v>
      </c>
      <c r="Z216" s="184">
        <v>18755.7</v>
      </c>
      <c r="AA216" s="177">
        <v>1.1499999999999999</v>
      </c>
      <c r="AB216" s="177">
        <v>1</v>
      </c>
      <c r="AC216" s="177">
        <v>1</v>
      </c>
      <c r="AD216" s="177">
        <v>1</v>
      </c>
      <c r="AE216" s="184">
        <f t="shared" si="20"/>
        <v>51334.350899999998</v>
      </c>
      <c r="AF216" s="184">
        <f t="shared" si="21"/>
        <v>15400.305269999999</v>
      </c>
      <c r="AG216" s="223"/>
      <c r="AH216" s="223"/>
      <c r="AI216" s="185"/>
      <c r="AJ216" s="185"/>
      <c r="AK216" s="185"/>
      <c r="AL216" s="185"/>
      <c r="AM216" s="185"/>
      <c r="AN216" s="176">
        <v>41456</v>
      </c>
      <c r="AO216" s="176">
        <v>0</v>
      </c>
      <c r="AP216" s="176">
        <v>0</v>
      </c>
    </row>
    <row r="217" spans="1:42" ht="63" hidden="1" x14ac:dyDescent="0.25">
      <c r="A217" s="204"/>
      <c r="B217" s="206"/>
      <c r="C217" s="163">
        <v>215</v>
      </c>
      <c r="D217" s="164" t="s">
        <v>1692</v>
      </c>
      <c r="E217" s="163" t="s">
        <v>1676</v>
      </c>
      <c r="F217" s="165">
        <v>0.78</v>
      </c>
      <c r="G217" s="172">
        <v>1</v>
      </c>
      <c r="H217" s="172" t="s">
        <v>1343</v>
      </c>
      <c r="I217" s="165">
        <v>0.78</v>
      </c>
      <c r="J217" s="174">
        <v>22168.799999999999</v>
      </c>
      <c r="K217" s="174">
        <v>1.1000000000000001</v>
      </c>
      <c r="L217" s="175">
        <v>1</v>
      </c>
      <c r="M217" s="174"/>
      <c r="N217" s="174"/>
      <c r="O217" s="176">
        <f t="shared" si="26"/>
        <v>19020.830400000003</v>
      </c>
      <c r="P217" s="176"/>
      <c r="Q217" s="176"/>
      <c r="R217" s="174"/>
      <c r="S217" s="205"/>
      <c r="T217" s="207"/>
      <c r="U217" s="208">
        <v>196</v>
      </c>
      <c r="V217" s="212" t="s">
        <v>1693</v>
      </c>
      <c r="W217" s="216" t="s">
        <v>1676</v>
      </c>
      <c r="X217" s="213">
        <v>0.78</v>
      </c>
      <c r="Y217" s="201">
        <v>0.3</v>
      </c>
      <c r="Z217" s="184">
        <v>18755.7</v>
      </c>
      <c r="AA217" s="177">
        <v>1.1499999999999999</v>
      </c>
      <c r="AB217" s="177">
        <v>1</v>
      </c>
      <c r="AC217" s="177">
        <v>1</v>
      </c>
      <c r="AD217" s="177">
        <v>1</v>
      </c>
      <c r="AE217" s="184">
        <f t="shared" si="20"/>
        <v>16823.8629</v>
      </c>
      <c r="AF217" s="184">
        <f t="shared" si="21"/>
        <v>5047.1588700000002</v>
      </c>
      <c r="AG217" s="223"/>
      <c r="AH217" s="185"/>
      <c r="AI217" s="185"/>
      <c r="AJ217" s="185"/>
      <c r="AK217" s="185"/>
      <c r="AL217" s="185"/>
      <c r="AM217" s="185"/>
      <c r="AN217" s="176">
        <v>19021</v>
      </c>
      <c r="AO217" s="176">
        <v>0</v>
      </c>
      <c r="AP217" s="176">
        <v>0</v>
      </c>
    </row>
    <row r="218" spans="1:42" ht="63" hidden="1" x14ac:dyDescent="0.25">
      <c r="A218" s="204"/>
      <c r="B218" s="206"/>
      <c r="C218" s="163">
        <v>216</v>
      </c>
      <c r="D218" s="164" t="s">
        <v>1694</v>
      </c>
      <c r="E218" s="163" t="s">
        <v>1676</v>
      </c>
      <c r="F218" s="165">
        <v>1.54</v>
      </c>
      <c r="G218" s="172">
        <v>1</v>
      </c>
      <c r="H218" s="172" t="s">
        <v>1354</v>
      </c>
      <c r="I218" s="165">
        <v>1.54</v>
      </c>
      <c r="J218" s="174">
        <v>22168.799999999999</v>
      </c>
      <c r="K218" s="174">
        <v>1.1000000000000001</v>
      </c>
      <c r="L218" s="175">
        <v>1</v>
      </c>
      <c r="M218" s="174"/>
      <c r="N218" s="174"/>
      <c r="O218" s="176">
        <f t="shared" si="26"/>
        <v>37553.947200000002</v>
      </c>
      <c r="P218" s="176"/>
      <c r="Q218" s="176"/>
      <c r="R218" s="174"/>
      <c r="S218" s="205"/>
      <c r="T218" s="207"/>
      <c r="U218" s="208">
        <v>197</v>
      </c>
      <c r="V218" s="212" t="s">
        <v>1695</v>
      </c>
      <c r="W218" s="216" t="s">
        <v>1676</v>
      </c>
      <c r="X218" s="213">
        <v>1.54</v>
      </c>
      <c r="Y218" s="201">
        <v>0.3</v>
      </c>
      <c r="Z218" s="184">
        <v>18755.7</v>
      </c>
      <c r="AA218" s="177">
        <v>1.1499999999999999</v>
      </c>
      <c r="AB218" s="177">
        <v>1</v>
      </c>
      <c r="AC218" s="177">
        <v>1</v>
      </c>
      <c r="AD218" s="177">
        <v>1</v>
      </c>
      <c r="AE218" s="184">
        <f t="shared" si="20"/>
        <v>33216.344700000001</v>
      </c>
      <c r="AF218" s="184">
        <f t="shared" si="21"/>
        <v>9964.9034100000008</v>
      </c>
      <c r="AG218" s="185"/>
      <c r="AH218" s="185"/>
      <c r="AI218" s="185"/>
      <c r="AJ218" s="185"/>
      <c r="AK218" s="185"/>
      <c r="AL218" s="185"/>
      <c r="AM218" s="185"/>
      <c r="AN218" s="176">
        <v>37554</v>
      </c>
      <c r="AO218" s="176">
        <v>0</v>
      </c>
      <c r="AP218" s="176">
        <v>0</v>
      </c>
    </row>
    <row r="219" spans="1:42" ht="126" hidden="1" x14ac:dyDescent="0.25">
      <c r="A219" s="204"/>
      <c r="B219" s="214" t="s">
        <v>1696</v>
      </c>
      <c r="C219" s="163">
        <v>217</v>
      </c>
      <c r="D219" s="164" t="s">
        <v>1697</v>
      </c>
      <c r="E219" s="163" t="s">
        <v>1676</v>
      </c>
      <c r="F219" s="165">
        <v>0.75</v>
      </c>
      <c r="G219" s="172">
        <v>1</v>
      </c>
      <c r="H219" s="172" t="s">
        <v>1343</v>
      </c>
      <c r="I219" s="165">
        <v>0.75</v>
      </c>
      <c r="J219" s="174">
        <v>22168.799999999999</v>
      </c>
      <c r="K219" s="174">
        <v>1</v>
      </c>
      <c r="L219" s="175">
        <v>1</v>
      </c>
      <c r="M219" s="174">
        <v>1.1499999999999999</v>
      </c>
      <c r="N219" s="174"/>
      <c r="O219" s="176">
        <f>J219*F219*K219*L219*M219</f>
        <v>19120.589999999997</v>
      </c>
      <c r="P219" s="176"/>
      <c r="Q219" s="176"/>
      <c r="R219" s="174"/>
      <c r="S219" s="205"/>
      <c r="T219" s="207" t="s">
        <v>1698</v>
      </c>
      <c r="U219" s="208">
        <v>198</v>
      </c>
      <c r="V219" s="212" t="s">
        <v>1697</v>
      </c>
      <c r="W219" s="216" t="s">
        <v>1676</v>
      </c>
      <c r="X219" s="213">
        <v>0.75</v>
      </c>
      <c r="Y219" s="201">
        <v>0.3</v>
      </c>
      <c r="Z219" s="184">
        <v>18755.7</v>
      </c>
      <c r="AA219" s="177">
        <v>1</v>
      </c>
      <c r="AB219" s="177">
        <v>1</v>
      </c>
      <c r="AC219" s="177">
        <v>1</v>
      </c>
      <c r="AD219" s="177">
        <v>1</v>
      </c>
      <c r="AE219" s="184">
        <f t="shared" si="20"/>
        <v>14066.775000000001</v>
      </c>
      <c r="AF219" s="184">
        <f t="shared" si="21"/>
        <v>4220.0325000000003</v>
      </c>
      <c r="AG219" s="185"/>
      <c r="AH219" s="185"/>
      <c r="AI219" s="185"/>
      <c r="AJ219" s="185"/>
      <c r="AK219" s="185"/>
      <c r="AL219" s="185"/>
      <c r="AM219" s="185"/>
      <c r="AN219" s="176">
        <v>19121</v>
      </c>
      <c r="AO219" s="176">
        <v>0</v>
      </c>
      <c r="AP219" s="176">
        <v>0</v>
      </c>
    </row>
    <row r="220" spans="1:42" ht="31.5" hidden="1" customHeight="1" x14ac:dyDescent="0.25">
      <c r="A220" s="204"/>
      <c r="B220" s="214" t="s">
        <v>1699</v>
      </c>
      <c r="C220" s="163">
        <v>218</v>
      </c>
      <c r="D220" s="164" t="s">
        <v>1700</v>
      </c>
      <c r="E220" s="163" t="s">
        <v>1676</v>
      </c>
      <c r="F220" s="165">
        <v>0.89</v>
      </c>
      <c r="G220" s="172">
        <v>1</v>
      </c>
      <c r="H220" s="172" t="s">
        <v>1343</v>
      </c>
      <c r="I220" s="165">
        <v>0.89</v>
      </c>
      <c r="J220" s="174">
        <v>22168.799999999999</v>
      </c>
      <c r="K220" s="174">
        <v>1.1000000000000001</v>
      </c>
      <c r="L220" s="175">
        <v>1</v>
      </c>
      <c r="M220" s="174"/>
      <c r="N220" s="174"/>
      <c r="O220" s="176">
        <f t="shared" si="26"/>
        <v>21703.2552</v>
      </c>
      <c r="P220" s="176"/>
      <c r="Q220" s="176"/>
      <c r="R220" s="174"/>
      <c r="S220" s="205"/>
      <c r="T220" s="207" t="s">
        <v>1701</v>
      </c>
      <c r="U220" s="208">
        <v>199</v>
      </c>
      <c r="V220" s="212" t="s">
        <v>1700</v>
      </c>
      <c r="W220" s="216" t="s">
        <v>1676</v>
      </c>
      <c r="X220" s="213">
        <v>0.89</v>
      </c>
      <c r="Y220" s="201">
        <v>0.3</v>
      </c>
      <c r="Z220" s="184">
        <v>18755.7</v>
      </c>
      <c r="AA220" s="177">
        <v>1.1499999999999999</v>
      </c>
      <c r="AB220" s="177">
        <v>1</v>
      </c>
      <c r="AC220" s="177">
        <v>1</v>
      </c>
      <c r="AD220" s="177">
        <v>1</v>
      </c>
      <c r="AE220" s="184">
        <f t="shared" si="20"/>
        <v>19196.45895</v>
      </c>
      <c r="AF220" s="184">
        <f t="shared" si="21"/>
        <v>5758.9376849999999</v>
      </c>
      <c r="AG220" s="185"/>
      <c r="AH220" s="185"/>
      <c r="AI220" s="185"/>
      <c r="AJ220" s="185"/>
      <c r="AK220" s="185"/>
      <c r="AL220" s="185"/>
      <c r="AM220" s="185"/>
      <c r="AN220" s="176">
        <v>21704</v>
      </c>
      <c r="AO220" s="176">
        <v>0</v>
      </c>
      <c r="AP220" s="176">
        <v>0</v>
      </c>
    </row>
    <row r="221" spans="1:42" ht="78.75" hidden="1" x14ac:dyDescent="0.25">
      <c r="A221" s="204"/>
      <c r="B221" s="224"/>
      <c r="C221" s="163">
        <v>219</v>
      </c>
      <c r="D221" s="217" t="s">
        <v>1702</v>
      </c>
      <c r="E221" s="225" t="s">
        <v>1676</v>
      </c>
      <c r="F221" s="226">
        <v>0.53</v>
      </c>
      <c r="G221" s="227">
        <v>1</v>
      </c>
      <c r="H221" s="228">
        <v>1</v>
      </c>
      <c r="I221" s="226">
        <v>0.53</v>
      </c>
      <c r="J221" s="229">
        <v>22168.799999999999</v>
      </c>
      <c r="K221" s="174">
        <v>1.1000000000000001</v>
      </c>
      <c r="L221" s="230">
        <v>1</v>
      </c>
      <c r="M221" s="229"/>
      <c r="N221" s="229"/>
      <c r="O221" s="231">
        <f t="shared" si="26"/>
        <v>12924.410400000001</v>
      </c>
      <c r="P221" s="231"/>
      <c r="Q221" s="231"/>
      <c r="R221" s="229"/>
      <c r="S221" s="232"/>
      <c r="T221" s="233"/>
      <c r="U221" s="234">
        <v>200</v>
      </c>
      <c r="V221" s="218" t="s">
        <v>1703</v>
      </c>
      <c r="W221" s="216" t="s">
        <v>1676</v>
      </c>
      <c r="X221" s="213">
        <v>0.27</v>
      </c>
      <c r="Y221" s="201">
        <v>1</v>
      </c>
      <c r="Z221" s="184">
        <v>18755.7</v>
      </c>
      <c r="AA221" s="177">
        <v>1.1499999999999999</v>
      </c>
      <c r="AB221" s="177">
        <v>1</v>
      </c>
      <c r="AC221" s="177">
        <v>1</v>
      </c>
      <c r="AD221" s="177">
        <v>1</v>
      </c>
      <c r="AE221" s="184">
        <f t="shared" si="20"/>
        <v>5823.6448500000006</v>
      </c>
      <c r="AF221" s="184">
        <f t="shared" si="21"/>
        <v>5823.6448500000006</v>
      </c>
      <c r="AG221" s="185"/>
      <c r="AH221" s="185"/>
      <c r="AI221" s="185"/>
      <c r="AJ221" s="185"/>
      <c r="AK221" s="185"/>
      <c r="AL221" s="185"/>
      <c r="AM221" s="185"/>
      <c r="AN221" s="176">
        <v>12925</v>
      </c>
      <c r="AO221" s="176">
        <v>0</v>
      </c>
      <c r="AP221" s="176">
        <v>0</v>
      </c>
    </row>
    <row r="222" spans="1:42" ht="126" hidden="1" x14ac:dyDescent="0.25">
      <c r="A222" s="204"/>
      <c r="B222" s="224"/>
      <c r="C222" s="163">
        <v>220</v>
      </c>
      <c r="D222" s="217" t="s">
        <v>1704</v>
      </c>
      <c r="E222" s="225" t="s">
        <v>1676</v>
      </c>
      <c r="F222" s="226">
        <v>4.07</v>
      </c>
      <c r="G222" s="227">
        <v>1</v>
      </c>
      <c r="H222" s="227" t="s">
        <v>1343</v>
      </c>
      <c r="I222" s="226">
        <v>4.07</v>
      </c>
      <c r="J222" s="229">
        <v>22168.799999999999</v>
      </c>
      <c r="K222" s="174">
        <v>1.1000000000000001</v>
      </c>
      <c r="L222" s="230">
        <v>1</v>
      </c>
      <c r="M222" s="229"/>
      <c r="N222" s="229"/>
      <c r="O222" s="231">
        <f t="shared" si="26"/>
        <v>99249.717600000004</v>
      </c>
      <c r="P222" s="231"/>
      <c r="Q222" s="231"/>
      <c r="R222" s="229"/>
      <c r="S222" s="232"/>
      <c r="T222" s="233"/>
      <c r="U222" s="234">
        <v>201</v>
      </c>
      <c r="V222" s="218" t="s">
        <v>1705</v>
      </c>
      <c r="W222" s="216" t="s">
        <v>1676</v>
      </c>
      <c r="X222" s="213">
        <v>0.63</v>
      </c>
      <c r="Y222" s="201">
        <v>0.3</v>
      </c>
      <c r="Z222" s="184">
        <v>18755.7</v>
      </c>
      <c r="AA222" s="177">
        <v>1.1499999999999999</v>
      </c>
      <c r="AB222" s="177">
        <v>1</v>
      </c>
      <c r="AC222" s="177">
        <v>1</v>
      </c>
      <c r="AD222" s="177">
        <v>1</v>
      </c>
      <c r="AE222" s="184">
        <f t="shared" si="20"/>
        <v>13588.504649999999</v>
      </c>
      <c r="AF222" s="184">
        <f t="shared" si="21"/>
        <v>4076.5513949999995</v>
      </c>
      <c r="AG222" s="185"/>
      <c r="AH222" s="185"/>
      <c r="AI222" s="185"/>
      <c r="AJ222" s="185"/>
      <c r="AK222" s="185"/>
      <c r="AL222" s="185"/>
      <c r="AM222" s="185"/>
      <c r="AN222" s="176">
        <v>99250</v>
      </c>
      <c r="AO222" s="176">
        <v>0</v>
      </c>
      <c r="AP222" s="176">
        <v>0</v>
      </c>
    </row>
    <row r="223" spans="1:42" ht="36" hidden="1" x14ac:dyDescent="0.25">
      <c r="A223" s="204"/>
      <c r="B223" s="214" t="s">
        <v>1706</v>
      </c>
      <c r="C223" s="163"/>
      <c r="D223" s="217"/>
      <c r="E223" s="225"/>
      <c r="F223" s="226"/>
      <c r="G223" s="227"/>
      <c r="H223" s="227"/>
      <c r="I223" s="226"/>
      <c r="J223" s="229"/>
      <c r="K223" s="174"/>
      <c r="L223" s="230"/>
      <c r="M223" s="229"/>
      <c r="N223" s="229"/>
      <c r="O223" s="231"/>
      <c r="P223" s="231"/>
      <c r="Q223" s="231"/>
      <c r="R223" s="229"/>
      <c r="S223" s="232"/>
      <c r="T223" s="207" t="s">
        <v>1707</v>
      </c>
      <c r="U223" s="208">
        <v>202</v>
      </c>
      <c r="V223" s="212" t="s">
        <v>1708</v>
      </c>
      <c r="W223" s="216" t="s">
        <v>1676</v>
      </c>
      <c r="X223" s="213">
        <v>0.86</v>
      </c>
      <c r="Y223" s="201">
        <v>0.3</v>
      </c>
      <c r="Z223" s="184">
        <v>18755.7</v>
      </c>
      <c r="AA223" s="177">
        <v>1.1499999999999999</v>
      </c>
      <c r="AB223" s="177">
        <v>1</v>
      </c>
      <c r="AC223" s="177">
        <v>1</v>
      </c>
      <c r="AD223" s="177">
        <v>1</v>
      </c>
      <c r="AE223" s="184">
        <f>X223*Z223*AA223*AB223*AC223*AD223</f>
        <v>18549.387299999999</v>
      </c>
      <c r="AF223" s="184">
        <f>AE223*Y223</f>
        <v>5564.8161899999996</v>
      </c>
      <c r="AG223" s="185"/>
      <c r="AH223" s="185"/>
      <c r="AI223" s="185"/>
      <c r="AJ223" s="185"/>
      <c r="AK223" s="185"/>
      <c r="AL223" s="185"/>
      <c r="AM223" s="185"/>
      <c r="AN223" s="176">
        <v>0</v>
      </c>
      <c r="AO223" s="176">
        <v>0</v>
      </c>
      <c r="AP223" s="176">
        <v>0</v>
      </c>
    </row>
    <row r="224" spans="1:42" ht="30" hidden="1" x14ac:dyDescent="0.25">
      <c r="A224" s="204"/>
      <c r="B224" s="206"/>
      <c r="C224" s="163"/>
      <c r="D224" s="217"/>
      <c r="E224" s="225"/>
      <c r="F224" s="226"/>
      <c r="G224" s="227"/>
      <c r="H224" s="227"/>
      <c r="I224" s="226"/>
      <c r="J224" s="229"/>
      <c r="K224" s="174"/>
      <c r="L224" s="230"/>
      <c r="M224" s="229"/>
      <c r="N224" s="229"/>
      <c r="O224" s="231"/>
      <c r="P224" s="231"/>
      <c r="Q224" s="231"/>
      <c r="R224" s="229"/>
      <c r="S224" s="232"/>
      <c r="T224" s="207"/>
      <c r="U224" s="208">
        <v>203</v>
      </c>
      <c r="V224" s="212" t="s">
        <v>1709</v>
      </c>
      <c r="W224" s="216" t="s">
        <v>1676</v>
      </c>
      <c r="X224" s="213">
        <v>0.49</v>
      </c>
      <c r="Y224" s="201">
        <v>0.3</v>
      </c>
      <c r="Z224" s="184">
        <v>18755.7</v>
      </c>
      <c r="AA224" s="177">
        <v>1.1499999999999999</v>
      </c>
      <c r="AB224" s="177">
        <v>1</v>
      </c>
      <c r="AC224" s="177">
        <v>1</v>
      </c>
      <c r="AD224" s="177">
        <v>1</v>
      </c>
      <c r="AE224" s="184">
        <f>X224*Z224*AA224*AB224*AC224*AD224</f>
        <v>10568.836949999999</v>
      </c>
      <c r="AF224" s="184">
        <f>AE224*Y224</f>
        <v>3170.6510849999995</v>
      </c>
      <c r="AG224" s="185"/>
      <c r="AH224" s="185"/>
      <c r="AI224" s="185"/>
      <c r="AJ224" s="185"/>
      <c r="AK224" s="185"/>
      <c r="AL224" s="185"/>
      <c r="AM224" s="185"/>
      <c r="AN224" s="176">
        <v>0</v>
      </c>
      <c r="AO224" s="176">
        <v>0</v>
      </c>
      <c r="AP224" s="176">
        <v>0</v>
      </c>
    </row>
    <row r="225" spans="1:42" ht="204.75" hidden="1" x14ac:dyDescent="0.25">
      <c r="A225" s="204"/>
      <c r="B225" s="206"/>
      <c r="C225" s="163">
        <v>221</v>
      </c>
      <c r="D225" s="164" t="s">
        <v>1710</v>
      </c>
      <c r="E225" s="163" t="s">
        <v>1676</v>
      </c>
      <c r="F225" s="226"/>
      <c r="G225" s="227"/>
      <c r="H225" s="227"/>
      <c r="I225" s="226"/>
      <c r="J225" s="229"/>
      <c r="K225" s="174"/>
      <c r="L225" s="230"/>
      <c r="M225" s="229"/>
      <c r="N225" s="229"/>
      <c r="O225" s="231"/>
      <c r="P225" s="231"/>
      <c r="Q225" s="231"/>
      <c r="R225" s="229"/>
      <c r="S225" s="232"/>
      <c r="T225" s="207"/>
      <c r="U225" s="208">
        <v>204</v>
      </c>
      <c r="V225" s="212" t="s">
        <v>1711</v>
      </c>
      <c r="W225" s="216" t="s">
        <v>1676</v>
      </c>
      <c r="X225" s="213">
        <v>1</v>
      </c>
      <c r="Y225" s="201">
        <v>0.3</v>
      </c>
      <c r="Z225" s="184">
        <v>18755.7</v>
      </c>
      <c r="AA225" s="177">
        <v>1.1499999999999999</v>
      </c>
      <c r="AB225" s="177">
        <v>1</v>
      </c>
      <c r="AC225" s="177">
        <v>1</v>
      </c>
      <c r="AD225" s="177">
        <v>1</v>
      </c>
      <c r="AE225" s="184">
        <f>X225*Z225*AA225*AB225*AC225*AD225</f>
        <v>21569.055</v>
      </c>
      <c r="AF225" s="184">
        <f>AE225*Y225</f>
        <v>6470.7164999999995</v>
      </c>
      <c r="AG225" s="185"/>
      <c r="AH225" s="185"/>
      <c r="AI225" s="185"/>
      <c r="AJ225" s="185"/>
      <c r="AK225" s="185"/>
      <c r="AL225" s="185"/>
      <c r="AM225" s="185"/>
      <c r="AN225" s="176">
        <v>0</v>
      </c>
      <c r="AO225" s="176">
        <v>0</v>
      </c>
      <c r="AP225" s="176">
        <v>0</v>
      </c>
    </row>
    <row r="226" spans="1:42" ht="18" hidden="1" x14ac:dyDescent="0.25">
      <c r="A226" s="204"/>
      <c r="B226" s="224"/>
      <c r="C226" s="163"/>
      <c r="D226" s="217"/>
      <c r="E226" s="225"/>
      <c r="F226" s="226"/>
      <c r="G226" s="227"/>
      <c r="H226" s="227"/>
      <c r="I226" s="226"/>
      <c r="J226" s="229"/>
      <c r="K226" s="174"/>
      <c r="L226" s="230"/>
      <c r="M226" s="229"/>
      <c r="N226" s="229"/>
      <c r="O226" s="231"/>
      <c r="P226" s="231"/>
      <c r="Q226" s="231"/>
      <c r="R226" s="229"/>
      <c r="S226" s="232"/>
      <c r="T226" s="233"/>
      <c r="U226" s="234"/>
      <c r="V226" s="218"/>
      <c r="W226" s="216"/>
      <c r="X226" s="213"/>
      <c r="Y226" s="201"/>
      <c r="Z226" s="184"/>
      <c r="AA226" s="177"/>
      <c r="AB226" s="177"/>
      <c r="AC226" s="177"/>
      <c r="AD226" s="177"/>
      <c r="AE226" s="184"/>
      <c r="AF226" s="184"/>
      <c r="AG226" s="185"/>
      <c r="AH226" s="185"/>
      <c r="AI226" s="185"/>
      <c r="AJ226" s="185"/>
      <c r="AK226" s="185"/>
      <c r="AL226" s="185"/>
      <c r="AM226" s="185"/>
      <c r="AN226" s="176">
        <v>0</v>
      </c>
      <c r="AO226" s="176">
        <v>0</v>
      </c>
      <c r="AP226" s="176">
        <v>0</v>
      </c>
    </row>
    <row r="227" spans="1:42" ht="31.5" hidden="1" x14ac:dyDescent="0.25">
      <c r="A227" s="204"/>
      <c r="B227" s="215"/>
      <c r="C227" s="235"/>
      <c r="D227" s="235"/>
      <c r="E227" s="235"/>
      <c r="F227" s="165">
        <v>1</v>
      </c>
      <c r="G227" s="172">
        <v>1</v>
      </c>
      <c r="H227" s="172" t="s">
        <v>1343</v>
      </c>
      <c r="I227" s="165">
        <v>1</v>
      </c>
      <c r="J227" s="174">
        <v>22168.799999999999</v>
      </c>
      <c r="K227" s="174">
        <v>1.1000000000000001</v>
      </c>
      <c r="L227" s="175">
        <v>1</v>
      </c>
      <c r="M227" s="174"/>
      <c r="N227" s="174"/>
      <c r="O227" s="176">
        <f t="shared" si="26"/>
        <v>24385.68</v>
      </c>
      <c r="P227" s="176"/>
      <c r="Q227" s="176"/>
      <c r="R227" s="174"/>
      <c r="S227" s="20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76">
        <v>24386</v>
      </c>
      <c r="AO227" s="176">
        <v>0</v>
      </c>
      <c r="AP227" s="176">
        <v>0</v>
      </c>
    </row>
    <row r="228" spans="1:42" ht="78.75" hidden="1" x14ac:dyDescent="0.25">
      <c r="A228" s="204"/>
      <c r="B228" s="206"/>
      <c r="C228" s="163">
        <v>222</v>
      </c>
      <c r="D228" s="164" t="s">
        <v>1712</v>
      </c>
      <c r="E228" s="163" t="s">
        <v>1713</v>
      </c>
      <c r="F228" s="165">
        <v>2.0499999999999998</v>
      </c>
      <c r="G228" s="172">
        <v>1</v>
      </c>
      <c r="H228" s="172" t="s">
        <v>1343</v>
      </c>
      <c r="I228" s="165">
        <v>2.0499999999999998</v>
      </c>
      <c r="J228" s="174">
        <v>22168.799999999999</v>
      </c>
      <c r="K228" s="174">
        <v>1.1000000000000001</v>
      </c>
      <c r="L228" s="175">
        <v>1</v>
      </c>
      <c r="M228" s="174"/>
      <c r="N228" s="174"/>
      <c r="O228" s="176">
        <f t="shared" si="26"/>
        <v>49990.643999999993</v>
      </c>
      <c r="P228" s="176"/>
      <c r="Q228" s="176"/>
      <c r="R228" s="174"/>
      <c r="S228" s="205"/>
      <c r="T228" s="207"/>
      <c r="U228" s="208">
        <v>205</v>
      </c>
      <c r="V228" s="212" t="s">
        <v>1712</v>
      </c>
      <c r="W228" s="216" t="s">
        <v>1713</v>
      </c>
      <c r="X228" s="213">
        <v>2.0499999999999998</v>
      </c>
      <c r="Y228" s="201">
        <v>0.3</v>
      </c>
      <c r="Z228" s="184">
        <v>18755.7</v>
      </c>
      <c r="AA228" s="177">
        <v>1.1499999999999999</v>
      </c>
      <c r="AB228" s="177">
        <v>1</v>
      </c>
      <c r="AC228" s="177">
        <v>1</v>
      </c>
      <c r="AD228" s="177">
        <v>1</v>
      </c>
      <c r="AE228" s="184">
        <f t="shared" ref="AE228:AE245" si="27">X228*Z228*AA228*AB228*AC228*AD228</f>
        <v>44216.562749999997</v>
      </c>
      <c r="AF228" s="184">
        <f t="shared" ref="AF228:AF245" si="28">AE228*Y228</f>
        <v>13264.968824999998</v>
      </c>
      <c r="AG228" s="185"/>
      <c r="AH228" s="185"/>
      <c r="AI228" s="185"/>
      <c r="AJ228" s="185"/>
      <c r="AK228" s="185"/>
      <c r="AL228" s="185"/>
      <c r="AM228" s="185"/>
      <c r="AN228" s="176">
        <v>49991</v>
      </c>
      <c r="AO228" s="176">
        <v>0</v>
      </c>
      <c r="AP228" s="176">
        <v>0</v>
      </c>
    </row>
    <row r="229" spans="1:42" ht="141.75" hidden="1" x14ac:dyDescent="0.25">
      <c r="A229" s="204"/>
      <c r="B229" s="206"/>
      <c r="C229" s="163">
        <v>223</v>
      </c>
      <c r="D229" s="164" t="s">
        <v>1714</v>
      </c>
      <c r="E229" s="163" t="s">
        <v>1713</v>
      </c>
      <c r="F229" s="165">
        <v>1.54</v>
      </c>
      <c r="G229" s="172">
        <v>1</v>
      </c>
      <c r="H229" s="173" t="s">
        <v>1354</v>
      </c>
      <c r="I229" s="165">
        <v>1.54</v>
      </c>
      <c r="J229" s="174">
        <v>22168.799999999999</v>
      </c>
      <c r="K229" s="174">
        <v>1.1000000000000001</v>
      </c>
      <c r="L229" s="175">
        <v>1</v>
      </c>
      <c r="M229" s="174"/>
      <c r="N229" s="174"/>
      <c r="O229" s="176">
        <f t="shared" si="26"/>
        <v>37553.947200000002</v>
      </c>
      <c r="P229" s="176"/>
      <c r="Q229" s="176"/>
      <c r="R229" s="174"/>
      <c r="S229" s="205"/>
      <c r="T229" s="207"/>
      <c r="U229" s="208">
        <v>206</v>
      </c>
      <c r="V229" s="212" t="s">
        <v>1714</v>
      </c>
      <c r="W229" s="216" t="s">
        <v>1713</v>
      </c>
      <c r="X229" s="213">
        <v>1.54</v>
      </c>
      <c r="Y229" s="201">
        <v>1</v>
      </c>
      <c r="Z229" s="184">
        <v>18755.7</v>
      </c>
      <c r="AA229" s="177">
        <v>1.1499999999999999</v>
      </c>
      <c r="AB229" s="177">
        <v>1</v>
      </c>
      <c r="AC229" s="177">
        <v>1</v>
      </c>
      <c r="AD229" s="177">
        <v>1</v>
      </c>
      <c r="AE229" s="184">
        <f t="shared" si="27"/>
        <v>33216.344700000001</v>
      </c>
      <c r="AF229" s="184">
        <f t="shared" si="28"/>
        <v>33216.344700000001</v>
      </c>
      <c r="AG229" s="185"/>
      <c r="AH229" s="185"/>
      <c r="AI229" s="185"/>
      <c r="AJ229" s="185"/>
      <c r="AK229" s="185"/>
      <c r="AL229" s="185"/>
      <c r="AM229" s="185"/>
      <c r="AN229" s="176">
        <v>37554</v>
      </c>
      <c r="AO229" s="176">
        <v>0</v>
      </c>
      <c r="AP229" s="176">
        <v>0</v>
      </c>
    </row>
    <row r="230" spans="1:42" ht="141.75" hidden="1" x14ac:dyDescent="0.25">
      <c r="A230" s="204"/>
      <c r="B230" s="206"/>
      <c r="C230" s="163">
        <v>224</v>
      </c>
      <c r="D230" s="164" t="s">
        <v>1715</v>
      </c>
      <c r="E230" s="163" t="s">
        <v>1713</v>
      </c>
      <c r="F230" s="165">
        <v>1.92</v>
      </c>
      <c r="G230" s="172">
        <v>1</v>
      </c>
      <c r="H230" s="173" t="s">
        <v>1354</v>
      </c>
      <c r="I230" s="165">
        <v>1.92</v>
      </c>
      <c r="J230" s="174">
        <v>22168.799999999999</v>
      </c>
      <c r="K230" s="174">
        <v>1.1000000000000001</v>
      </c>
      <c r="L230" s="175">
        <v>1</v>
      </c>
      <c r="M230" s="174"/>
      <c r="N230" s="174"/>
      <c r="O230" s="176">
        <f t="shared" si="26"/>
        <v>46820.505599999997</v>
      </c>
      <c r="P230" s="176"/>
      <c r="Q230" s="176"/>
      <c r="R230" s="174"/>
      <c r="S230" s="205"/>
      <c r="T230" s="207"/>
      <c r="U230" s="208">
        <v>207</v>
      </c>
      <c r="V230" s="212" t="s">
        <v>1715</v>
      </c>
      <c r="W230" s="216" t="s">
        <v>1713</v>
      </c>
      <c r="X230" s="213">
        <v>1.92</v>
      </c>
      <c r="Y230" s="201">
        <v>1</v>
      </c>
      <c r="Z230" s="184">
        <v>18755.7</v>
      </c>
      <c r="AA230" s="177">
        <v>1.1499999999999999</v>
      </c>
      <c r="AB230" s="177">
        <v>1</v>
      </c>
      <c r="AC230" s="177">
        <v>1</v>
      </c>
      <c r="AD230" s="177">
        <v>1</v>
      </c>
      <c r="AE230" s="184">
        <f t="shared" si="27"/>
        <v>41412.585599999999</v>
      </c>
      <c r="AF230" s="184">
        <f t="shared" si="28"/>
        <v>41412.585599999999</v>
      </c>
      <c r="AG230" s="185"/>
      <c r="AH230" s="185"/>
      <c r="AI230" s="185"/>
      <c r="AJ230" s="185"/>
      <c r="AK230" s="185"/>
      <c r="AL230" s="185"/>
      <c r="AM230" s="185"/>
      <c r="AN230" s="176">
        <v>46821</v>
      </c>
      <c r="AO230" s="176">
        <v>0</v>
      </c>
      <c r="AP230" s="176">
        <v>0</v>
      </c>
    </row>
    <row r="231" spans="1:42" ht="141.75" hidden="1" x14ac:dyDescent="0.25">
      <c r="A231" s="204"/>
      <c r="B231" s="206"/>
      <c r="C231" s="163">
        <v>225</v>
      </c>
      <c r="D231" s="164" t="s">
        <v>1716</v>
      </c>
      <c r="E231" s="163" t="s">
        <v>1713</v>
      </c>
      <c r="F231" s="165">
        <v>2.56</v>
      </c>
      <c r="G231" s="172">
        <v>1</v>
      </c>
      <c r="H231" s="173" t="s">
        <v>1354</v>
      </c>
      <c r="I231" s="165">
        <v>2.56</v>
      </c>
      <c r="J231" s="174">
        <v>22168.799999999999</v>
      </c>
      <c r="K231" s="174">
        <v>1.1000000000000001</v>
      </c>
      <c r="L231" s="175">
        <v>1</v>
      </c>
      <c r="M231" s="174"/>
      <c r="N231" s="174"/>
      <c r="O231" s="176">
        <f t="shared" si="26"/>
        <v>62427.340800000005</v>
      </c>
      <c r="P231" s="176"/>
      <c r="Q231" s="176"/>
      <c r="R231" s="174"/>
      <c r="S231" s="205"/>
      <c r="T231" s="207"/>
      <c r="U231" s="208">
        <v>208</v>
      </c>
      <c r="V231" s="212" t="s">
        <v>1716</v>
      </c>
      <c r="W231" s="216" t="s">
        <v>1713</v>
      </c>
      <c r="X231" s="213">
        <v>2.56</v>
      </c>
      <c r="Y231" s="201">
        <v>1</v>
      </c>
      <c r="Z231" s="184">
        <v>18755.7</v>
      </c>
      <c r="AA231" s="177">
        <v>1.1499999999999999</v>
      </c>
      <c r="AB231" s="177">
        <v>1</v>
      </c>
      <c r="AC231" s="177">
        <v>1</v>
      </c>
      <c r="AD231" s="177">
        <v>1</v>
      </c>
      <c r="AE231" s="184">
        <f t="shared" si="27"/>
        <v>55216.7808</v>
      </c>
      <c r="AF231" s="184">
        <f t="shared" si="28"/>
        <v>55216.7808</v>
      </c>
      <c r="AG231" s="185"/>
      <c r="AH231" s="185"/>
      <c r="AI231" s="185"/>
      <c r="AJ231" s="185"/>
      <c r="AK231" s="185"/>
      <c r="AL231" s="185"/>
      <c r="AM231" s="185"/>
      <c r="AN231" s="176">
        <v>62428</v>
      </c>
      <c r="AO231" s="176">
        <v>0</v>
      </c>
      <c r="AP231" s="176">
        <v>0</v>
      </c>
    </row>
    <row r="232" spans="1:42" ht="141.75" hidden="1" x14ac:dyDescent="0.25">
      <c r="A232" s="204"/>
      <c r="B232" s="206"/>
      <c r="C232" s="163">
        <v>226</v>
      </c>
      <c r="D232" s="164" t="s">
        <v>1717</v>
      </c>
      <c r="E232" s="163" t="s">
        <v>1713</v>
      </c>
      <c r="F232" s="165">
        <v>4.12</v>
      </c>
      <c r="G232" s="172">
        <v>1</v>
      </c>
      <c r="H232" s="173" t="s">
        <v>1354</v>
      </c>
      <c r="I232" s="165">
        <v>4.12</v>
      </c>
      <c r="J232" s="174">
        <v>22168.799999999999</v>
      </c>
      <c r="K232" s="174">
        <v>1.1000000000000001</v>
      </c>
      <c r="L232" s="175">
        <v>1</v>
      </c>
      <c r="M232" s="174"/>
      <c r="N232" s="174"/>
      <c r="O232" s="176">
        <f t="shared" si="26"/>
        <v>100469.0016</v>
      </c>
      <c r="P232" s="176"/>
      <c r="Q232" s="176"/>
      <c r="R232" s="174"/>
      <c r="S232" s="205"/>
      <c r="T232" s="207"/>
      <c r="U232" s="208">
        <v>209</v>
      </c>
      <c r="V232" s="212" t="s">
        <v>1717</v>
      </c>
      <c r="W232" s="216" t="s">
        <v>1713</v>
      </c>
      <c r="X232" s="213">
        <v>4.12</v>
      </c>
      <c r="Y232" s="201">
        <v>1</v>
      </c>
      <c r="Z232" s="184">
        <v>18755.7</v>
      </c>
      <c r="AA232" s="177">
        <v>1.1499999999999999</v>
      </c>
      <c r="AB232" s="177">
        <v>1</v>
      </c>
      <c r="AC232" s="177">
        <v>1</v>
      </c>
      <c r="AD232" s="177">
        <v>1</v>
      </c>
      <c r="AE232" s="184">
        <f t="shared" si="27"/>
        <v>88864.506600000008</v>
      </c>
      <c r="AF232" s="184">
        <f t="shared" si="28"/>
        <v>88864.506600000008</v>
      </c>
      <c r="AG232" s="185"/>
      <c r="AH232" s="185"/>
      <c r="AI232" s="185"/>
      <c r="AJ232" s="185"/>
      <c r="AK232" s="185"/>
      <c r="AL232" s="185"/>
      <c r="AM232" s="185"/>
      <c r="AN232" s="176">
        <v>100470</v>
      </c>
      <c r="AO232" s="176">
        <v>0</v>
      </c>
      <c r="AP232" s="176">
        <v>0</v>
      </c>
    </row>
    <row r="233" spans="1:42" ht="94.5" hidden="1" x14ac:dyDescent="0.25">
      <c r="A233" s="204"/>
      <c r="B233" s="214" t="s">
        <v>1718</v>
      </c>
      <c r="C233" s="163">
        <v>227</v>
      </c>
      <c r="D233" s="164" t="s">
        <v>1719</v>
      </c>
      <c r="E233" s="163" t="s">
        <v>1720</v>
      </c>
      <c r="F233" s="165">
        <v>0.99</v>
      </c>
      <c r="G233" s="172">
        <v>1</v>
      </c>
      <c r="H233" s="172" t="s">
        <v>1343</v>
      </c>
      <c r="I233" s="165">
        <v>0.99</v>
      </c>
      <c r="J233" s="174">
        <v>22168.799999999999</v>
      </c>
      <c r="K233" s="174">
        <v>1.1000000000000001</v>
      </c>
      <c r="L233" s="175">
        <v>1</v>
      </c>
      <c r="M233" s="174"/>
      <c r="N233" s="174"/>
      <c r="O233" s="176">
        <f t="shared" si="26"/>
        <v>24141.823199999999</v>
      </c>
      <c r="P233" s="176"/>
      <c r="Q233" s="176"/>
      <c r="R233" s="174"/>
      <c r="S233" s="205"/>
      <c r="T233" s="207" t="s">
        <v>1721</v>
      </c>
      <c r="U233" s="208">
        <v>210</v>
      </c>
      <c r="V233" s="212" t="s">
        <v>1719</v>
      </c>
      <c r="W233" s="216" t="s">
        <v>1720</v>
      </c>
      <c r="X233" s="213">
        <v>0.99</v>
      </c>
      <c r="Y233" s="201">
        <v>0.3</v>
      </c>
      <c r="Z233" s="184">
        <v>18755.7</v>
      </c>
      <c r="AA233" s="177">
        <v>1.1499999999999999</v>
      </c>
      <c r="AB233" s="177">
        <v>1</v>
      </c>
      <c r="AC233" s="177">
        <v>1</v>
      </c>
      <c r="AD233" s="177">
        <v>1</v>
      </c>
      <c r="AE233" s="184">
        <f t="shared" si="27"/>
        <v>21353.364449999997</v>
      </c>
      <c r="AF233" s="184">
        <f t="shared" si="28"/>
        <v>6406.0093349999988</v>
      </c>
      <c r="AG233" s="185"/>
      <c r="AH233" s="185"/>
      <c r="AI233" s="185"/>
      <c r="AJ233" s="185"/>
      <c r="AK233" s="185"/>
      <c r="AL233" s="185"/>
      <c r="AM233" s="185"/>
      <c r="AN233" s="176">
        <v>24142</v>
      </c>
      <c r="AO233" s="176">
        <v>0</v>
      </c>
      <c r="AP233" s="176">
        <v>0</v>
      </c>
    </row>
    <row r="234" spans="1:42" ht="63" hidden="1" x14ac:dyDescent="0.25">
      <c r="A234" s="204"/>
      <c r="B234" s="206"/>
      <c r="C234" s="163">
        <v>228</v>
      </c>
      <c r="D234" s="164" t="s">
        <v>1722</v>
      </c>
      <c r="E234" s="163" t="s">
        <v>1720</v>
      </c>
      <c r="F234" s="165">
        <v>1.52</v>
      </c>
      <c r="G234" s="172">
        <v>1</v>
      </c>
      <c r="H234" s="172" t="s">
        <v>1343</v>
      </c>
      <c r="I234" s="165">
        <v>1.52</v>
      </c>
      <c r="J234" s="174">
        <v>22168.799999999999</v>
      </c>
      <c r="K234" s="174">
        <v>1.1000000000000001</v>
      </c>
      <c r="L234" s="175">
        <v>1</v>
      </c>
      <c r="M234" s="174"/>
      <c r="N234" s="174"/>
      <c r="O234" s="176">
        <f t="shared" si="26"/>
        <v>37066.2336</v>
      </c>
      <c r="P234" s="176"/>
      <c r="Q234" s="176"/>
      <c r="R234" s="174"/>
      <c r="S234" s="205"/>
      <c r="T234" s="207"/>
      <c r="U234" s="208">
        <v>211</v>
      </c>
      <c r="V234" s="212" t="s">
        <v>1722</v>
      </c>
      <c r="W234" s="216" t="s">
        <v>1720</v>
      </c>
      <c r="X234" s="213">
        <v>1.52</v>
      </c>
      <c r="Y234" s="201">
        <v>0.3</v>
      </c>
      <c r="Z234" s="184">
        <v>18755.7</v>
      </c>
      <c r="AA234" s="177">
        <v>1.1499999999999999</v>
      </c>
      <c r="AB234" s="177">
        <v>1</v>
      </c>
      <c r="AC234" s="177">
        <v>1</v>
      </c>
      <c r="AD234" s="177">
        <v>1</v>
      </c>
      <c r="AE234" s="184">
        <f t="shared" si="27"/>
        <v>32784.963599999995</v>
      </c>
      <c r="AF234" s="184">
        <f t="shared" si="28"/>
        <v>9835.4890799999976</v>
      </c>
      <c r="AG234" s="185"/>
      <c r="AH234" s="185"/>
      <c r="AI234" s="185"/>
      <c r="AJ234" s="185"/>
      <c r="AK234" s="185"/>
      <c r="AL234" s="185"/>
      <c r="AM234" s="185"/>
      <c r="AN234" s="176">
        <v>37067</v>
      </c>
      <c r="AO234" s="176">
        <v>0</v>
      </c>
      <c r="AP234" s="176">
        <v>0</v>
      </c>
    </row>
    <row r="235" spans="1:42" ht="141.75" hidden="1" x14ac:dyDescent="0.25">
      <c r="A235" s="204"/>
      <c r="B235" s="206"/>
      <c r="C235" s="163">
        <v>229</v>
      </c>
      <c r="D235" s="164" t="s">
        <v>1723</v>
      </c>
      <c r="E235" s="163" t="s">
        <v>1720</v>
      </c>
      <c r="F235" s="165">
        <v>0.69</v>
      </c>
      <c r="G235" s="172">
        <v>1</v>
      </c>
      <c r="H235" s="172" t="s">
        <v>1343</v>
      </c>
      <c r="I235" s="165">
        <v>0.69</v>
      </c>
      <c r="J235" s="174">
        <v>22168.799999999999</v>
      </c>
      <c r="K235" s="174">
        <v>1.1000000000000001</v>
      </c>
      <c r="L235" s="175">
        <v>1</v>
      </c>
      <c r="M235" s="174"/>
      <c r="N235" s="174"/>
      <c r="O235" s="176">
        <f t="shared" si="26"/>
        <v>16826.119199999997</v>
      </c>
      <c r="P235" s="176"/>
      <c r="Q235" s="176"/>
      <c r="R235" s="174"/>
      <c r="S235" s="205"/>
      <c r="T235" s="207"/>
      <c r="U235" s="208">
        <v>212</v>
      </c>
      <c r="V235" s="212" t="s">
        <v>1723</v>
      </c>
      <c r="W235" s="216" t="s">
        <v>1720</v>
      </c>
      <c r="X235" s="213">
        <v>0.69</v>
      </c>
      <c r="Y235" s="201">
        <v>0.3</v>
      </c>
      <c r="Z235" s="184">
        <v>18755.7</v>
      </c>
      <c r="AA235" s="177">
        <v>1.1499999999999999</v>
      </c>
      <c r="AB235" s="177">
        <v>1</v>
      </c>
      <c r="AC235" s="177">
        <v>1</v>
      </c>
      <c r="AD235" s="177">
        <v>1</v>
      </c>
      <c r="AE235" s="184">
        <f t="shared" si="27"/>
        <v>14882.647949999999</v>
      </c>
      <c r="AF235" s="184">
        <f t="shared" si="28"/>
        <v>4464.7943849999992</v>
      </c>
      <c r="AG235" s="185"/>
      <c r="AH235" s="185"/>
      <c r="AI235" s="185"/>
      <c r="AJ235" s="185"/>
      <c r="AK235" s="185"/>
      <c r="AL235" s="185"/>
      <c r="AM235" s="185"/>
      <c r="AN235" s="176">
        <v>16827</v>
      </c>
      <c r="AO235" s="176">
        <v>0</v>
      </c>
      <c r="AP235" s="176">
        <v>0</v>
      </c>
    </row>
    <row r="236" spans="1:42" ht="141.75" hidden="1" x14ac:dyDescent="0.25">
      <c r="A236" s="204"/>
      <c r="B236" s="206"/>
      <c r="C236" s="163">
        <v>230</v>
      </c>
      <c r="D236" s="164" t="s">
        <v>1724</v>
      </c>
      <c r="E236" s="163" t="s">
        <v>1720</v>
      </c>
      <c r="F236" s="165">
        <v>0.56000000000000005</v>
      </c>
      <c r="G236" s="172">
        <v>1</v>
      </c>
      <c r="H236" s="172" t="s">
        <v>1343</v>
      </c>
      <c r="I236" s="165">
        <v>0.56000000000000005</v>
      </c>
      <c r="J236" s="174">
        <v>22168.799999999999</v>
      </c>
      <c r="K236" s="174">
        <v>1.1000000000000001</v>
      </c>
      <c r="L236" s="175">
        <v>1</v>
      </c>
      <c r="M236" s="174"/>
      <c r="N236" s="174"/>
      <c r="O236" s="176">
        <f t="shared" si="26"/>
        <v>13655.980800000001</v>
      </c>
      <c r="P236" s="176"/>
      <c r="Q236" s="176"/>
      <c r="R236" s="174"/>
      <c r="S236" s="205"/>
      <c r="T236" s="207"/>
      <c r="U236" s="208">
        <v>213</v>
      </c>
      <c r="V236" s="212" t="s">
        <v>1724</v>
      </c>
      <c r="W236" s="216" t="s">
        <v>1720</v>
      </c>
      <c r="X236" s="213">
        <v>0.56000000000000005</v>
      </c>
      <c r="Y236" s="201">
        <v>0.3</v>
      </c>
      <c r="Z236" s="184">
        <v>18755.7</v>
      </c>
      <c r="AA236" s="177">
        <v>1.1499999999999999</v>
      </c>
      <c r="AB236" s="177">
        <v>1</v>
      </c>
      <c r="AC236" s="177">
        <v>1</v>
      </c>
      <c r="AD236" s="177">
        <v>1</v>
      </c>
      <c r="AE236" s="184">
        <f t="shared" si="27"/>
        <v>12078.6708</v>
      </c>
      <c r="AF236" s="184">
        <f t="shared" si="28"/>
        <v>3623.60124</v>
      </c>
      <c r="AG236" s="185"/>
      <c r="AH236" s="185"/>
      <c r="AI236" s="185"/>
      <c r="AJ236" s="185"/>
      <c r="AK236" s="185"/>
      <c r="AL236" s="185"/>
      <c r="AM236" s="185"/>
      <c r="AN236" s="176">
        <v>13656</v>
      </c>
      <c r="AO236" s="176">
        <v>0</v>
      </c>
      <c r="AP236" s="176">
        <v>0</v>
      </c>
    </row>
    <row r="237" spans="1:42" ht="94.5" hidden="1" x14ac:dyDescent="0.25">
      <c r="A237" s="204"/>
      <c r="B237" s="206"/>
      <c r="C237" s="163">
        <v>231</v>
      </c>
      <c r="D237" s="164" t="s">
        <v>1725</v>
      </c>
      <c r="E237" s="163" t="s">
        <v>1720</v>
      </c>
      <c r="F237" s="165">
        <v>0.74</v>
      </c>
      <c r="G237" s="172">
        <v>1</v>
      </c>
      <c r="H237" s="172" t="s">
        <v>1343</v>
      </c>
      <c r="I237" s="165">
        <v>0.74</v>
      </c>
      <c r="J237" s="174">
        <v>22168.799999999999</v>
      </c>
      <c r="K237" s="174">
        <v>1.1000000000000001</v>
      </c>
      <c r="L237" s="175">
        <v>1</v>
      </c>
      <c r="M237" s="174"/>
      <c r="N237" s="174"/>
      <c r="O237" s="176">
        <f t="shared" si="26"/>
        <v>18045.403200000001</v>
      </c>
      <c r="P237" s="176"/>
      <c r="Q237" s="176"/>
      <c r="R237" s="174"/>
      <c r="S237" s="205"/>
      <c r="T237" s="207"/>
      <c r="U237" s="208">
        <v>214</v>
      </c>
      <c r="V237" s="212" t="s">
        <v>1725</v>
      </c>
      <c r="W237" s="216" t="s">
        <v>1720</v>
      </c>
      <c r="X237" s="213">
        <v>0.74</v>
      </c>
      <c r="Y237" s="201">
        <v>0.3</v>
      </c>
      <c r="Z237" s="184">
        <v>18755.7</v>
      </c>
      <c r="AA237" s="177">
        <v>1.1499999999999999</v>
      </c>
      <c r="AB237" s="177">
        <v>1</v>
      </c>
      <c r="AC237" s="177">
        <v>1</v>
      </c>
      <c r="AD237" s="177">
        <v>1</v>
      </c>
      <c r="AE237" s="184">
        <f t="shared" si="27"/>
        <v>15961.100699999999</v>
      </c>
      <c r="AF237" s="184">
        <f t="shared" si="28"/>
        <v>4788.3302099999992</v>
      </c>
      <c r="AG237" s="185"/>
      <c r="AH237" s="185"/>
      <c r="AI237" s="185"/>
      <c r="AJ237" s="185"/>
      <c r="AK237" s="185"/>
      <c r="AL237" s="185"/>
      <c r="AM237" s="185"/>
      <c r="AN237" s="176">
        <v>18046</v>
      </c>
      <c r="AO237" s="176">
        <v>0</v>
      </c>
      <c r="AP237" s="176">
        <v>0</v>
      </c>
    </row>
    <row r="238" spans="1:42" ht="157.5" hidden="1" x14ac:dyDescent="0.25">
      <c r="A238" s="204"/>
      <c r="B238" s="206"/>
      <c r="C238" s="163">
        <v>232</v>
      </c>
      <c r="D238" s="164" t="s">
        <v>1726</v>
      </c>
      <c r="E238" s="163" t="s">
        <v>1720</v>
      </c>
      <c r="F238" s="165">
        <v>1.44</v>
      </c>
      <c r="G238" s="172">
        <v>1</v>
      </c>
      <c r="H238" s="172" t="s">
        <v>1343</v>
      </c>
      <c r="I238" s="165">
        <v>1.44</v>
      </c>
      <c r="J238" s="174">
        <v>22168.799999999999</v>
      </c>
      <c r="K238" s="174">
        <v>1.1000000000000001</v>
      </c>
      <c r="L238" s="175">
        <v>1</v>
      </c>
      <c r="M238" s="174"/>
      <c r="N238" s="174"/>
      <c r="O238" s="176">
        <f t="shared" si="26"/>
        <v>35115.379199999996</v>
      </c>
      <c r="P238" s="176"/>
      <c r="Q238" s="176"/>
      <c r="R238" s="174"/>
      <c r="S238" s="205"/>
      <c r="T238" s="207"/>
      <c r="U238" s="208">
        <v>215</v>
      </c>
      <c r="V238" s="212" t="s">
        <v>1726</v>
      </c>
      <c r="W238" s="216" t="s">
        <v>1720</v>
      </c>
      <c r="X238" s="213">
        <v>1.44</v>
      </c>
      <c r="Y238" s="201">
        <v>0.3</v>
      </c>
      <c r="Z238" s="184">
        <v>18755.7</v>
      </c>
      <c r="AA238" s="177">
        <v>1.1499999999999999</v>
      </c>
      <c r="AB238" s="177">
        <v>1</v>
      </c>
      <c r="AC238" s="177">
        <v>1</v>
      </c>
      <c r="AD238" s="177">
        <v>1</v>
      </c>
      <c r="AE238" s="184">
        <f t="shared" si="27"/>
        <v>31059.439199999997</v>
      </c>
      <c r="AF238" s="184">
        <f t="shared" si="28"/>
        <v>9317.8317599999991</v>
      </c>
      <c r="AG238" s="185"/>
      <c r="AH238" s="185"/>
      <c r="AI238" s="185"/>
      <c r="AJ238" s="185"/>
      <c r="AK238" s="185"/>
      <c r="AL238" s="185"/>
      <c r="AM238" s="185"/>
      <c r="AN238" s="176">
        <v>35116</v>
      </c>
      <c r="AO238" s="176">
        <v>0</v>
      </c>
      <c r="AP238" s="176">
        <v>0</v>
      </c>
    </row>
    <row r="239" spans="1:42" ht="110.25" hidden="1" x14ac:dyDescent="0.25">
      <c r="A239" s="204"/>
      <c r="B239" s="206"/>
      <c r="C239" s="163">
        <v>233</v>
      </c>
      <c r="D239" s="164" t="s">
        <v>1727</v>
      </c>
      <c r="E239" s="163" t="s">
        <v>1720</v>
      </c>
      <c r="F239" s="165">
        <v>7.07</v>
      </c>
      <c r="G239" s="172">
        <v>1</v>
      </c>
      <c r="H239" s="172" t="s">
        <v>1343</v>
      </c>
      <c r="I239" s="165">
        <v>7.07</v>
      </c>
      <c r="J239" s="174">
        <v>22168.799999999999</v>
      </c>
      <c r="K239" s="174">
        <v>1.1000000000000001</v>
      </c>
      <c r="L239" s="175">
        <v>1</v>
      </c>
      <c r="M239" s="174"/>
      <c r="N239" s="174"/>
      <c r="O239" s="176">
        <f t="shared" si="26"/>
        <v>172406.75760000001</v>
      </c>
      <c r="P239" s="176"/>
      <c r="Q239" s="176"/>
      <c r="R239" s="174"/>
      <c r="S239" s="205"/>
      <c r="T239" s="207"/>
      <c r="U239" s="208">
        <v>216</v>
      </c>
      <c r="V239" s="212" t="s">
        <v>1727</v>
      </c>
      <c r="W239" s="216" t="s">
        <v>1720</v>
      </c>
      <c r="X239" s="213">
        <v>5.54</v>
      </c>
      <c r="Y239" s="201">
        <v>0.3</v>
      </c>
      <c r="Z239" s="184">
        <v>18755.7</v>
      </c>
      <c r="AA239" s="177">
        <v>1.1499999999999999</v>
      </c>
      <c r="AB239" s="177">
        <v>1</v>
      </c>
      <c r="AC239" s="177">
        <v>1</v>
      </c>
      <c r="AD239" s="177">
        <v>1</v>
      </c>
      <c r="AE239" s="184">
        <f t="shared" si="27"/>
        <v>119492.5647</v>
      </c>
      <c r="AF239" s="184">
        <f t="shared" si="28"/>
        <v>35847.769410000001</v>
      </c>
      <c r="AG239" s="185"/>
      <c r="AH239" s="185"/>
      <c r="AI239" s="185"/>
      <c r="AJ239" s="185"/>
      <c r="AK239" s="185"/>
      <c r="AL239" s="185"/>
      <c r="AM239" s="185"/>
      <c r="AN239" s="176">
        <v>172407</v>
      </c>
      <c r="AO239" s="176">
        <v>0</v>
      </c>
      <c r="AP239" s="176">
        <v>0</v>
      </c>
    </row>
    <row r="240" spans="1:42" ht="47.25" hidden="1" x14ac:dyDescent="0.25">
      <c r="A240" s="204"/>
      <c r="B240" s="206"/>
      <c r="C240" s="163">
        <v>234</v>
      </c>
      <c r="D240" s="164" t="s">
        <v>1728</v>
      </c>
      <c r="E240" s="163" t="s">
        <v>1720</v>
      </c>
      <c r="F240" s="165">
        <v>4.46</v>
      </c>
      <c r="G240" s="172">
        <v>1</v>
      </c>
      <c r="H240" s="172" t="s">
        <v>1354</v>
      </c>
      <c r="I240" s="165">
        <v>4.46</v>
      </c>
      <c r="J240" s="174">
        <v>22168.799999999999</v>
      </c>
      <c r="K240" s="174">
        <v>1.1000000000000001</v>
      </c>
      <c r="L240" s="175">
        <v>1</v>
      </c>
      <c r="M240" s="174"/>
      <c r="N240" s="174"/>
      <c r="O240" s="176">
        <f t="shared" si="26"/>
        <v>108760.13280000001</v>
      </c>
      <c r="P240" s="176"/>
      <c r="Q240" s="176"/>
      <c r="R240" s="174"/>
      <c r="S240" s="205"/>
      <c r="T240" s="207"/>
      <c r="U240" s="208">
        <v>217</v>
      </c>
      <c r="V240" s="212" t="s">
        <v>1728</v>
      </c>
      <c r="W240" s="216" t="s">
        <v>1720</v>
      </c>
      <c r="X240" s="213">
        <v>4.46</v>
      </c>
      <c r="Y240" s="201">
        <v>0.3</v>
      </c>
      <c r="Z240" s="184">
        <v>18755.7</v>
      </c>
      <c r="AA240" s="177">
        <v>1.1499999999999999</v>
      </c>
      <c r="AB240" s="177">
        <v>1</v>
      </c>
      <c r="AC240" s="177">
        <v>1</v>
      </c>
      <c r="AD240" s="177">
        <v>1</v>
      </c>
      <c r="AE240" s="184">
        <f t="shared" si="27"/>
        <v>96197.9853</v>
      </c>
      <c r="AF240" s="184">
        <f t="shared" si="28"/>
        <v>28859.39559</v>
      </c>
      <c r="AG240" s="185"/>
      <c r="AH240" s="185"/>
      <c r="AI240" s="185"/>
      <c r="AJ240" s="185"/>
      <c r="AK240" s="185"/>
      <c r="AL240" s="185"/>
      <c r="AM240" s="185"/>
      <c r="AN240" s="176">
        <v>108761</v>
      </c>
      <c r="AO240" s="176">
        <v>0</v>
      </c>
      <c r="AP240" s="176">
        <v>0</v>
      </c>
    </row>
    <row r="241" spans="1:42" ht="94.5" hidden="1" x14ac:dyDescent="0.25">
      <c r="A241" s="204"/>
      <c r="B241" s="206"/>
      <c r="C241" s="163">
        <v>235</v>
      </c>
      <c r="D241" s="164" t="s">
        <v>1729</v>
      </c>
      <c r="E241" s="163" t="s">
        <v>1720</v>
      </c>
      <c r="F241" s="165">
        <v>0.79</v>
      </c>
      <c r="G241" s="172">
        <v>1</v>
      </c>
      <c r="H241" s="173" t="s">
        <v>1354</v>
      </c>
      <c r="I241" s="165">
        <v>0.79</v>
      </c>
      <c r="J241" s="174">
        <v>22168.799999999999</v>
      </c>
      <c r="K241" s="174">
        <v>1.1000000000000001</v>
      </c>
      <c r="L241" s="175">
        <v>1</v>
      </c>
      <c r="M241" s="174"/>
      <c r="N241" s="174"/>
      <c r="O241" s="176">
        <f t="shared" si="26"/>
        <v>19264.6872</v>
      </c>
      <c r="P241" s="176"/>
      <c r="Q241" s="176"/>
      <c r="R241" s="174"/>
      <c r="S241" s="205"/>
      <c r="T241" s="207"/>
      <c r="U241" s="208">
        <v>218</v>
      </c>
      <c r="V241" s="212" t="s">
        <v>1729</v>
      </c>
      <c r="W241" s="216" t="s">
        <v>1720</v>
      </c>
      <c r="X241" s="213">
        <v>0.79</v>
      </c>
      <c r="Y241" s="201">
        <v>1</v>
      </c>
      <c r="Z241" s="184">
        <v>18755.7</v>
      </c>
      <c r="AA241" s="177">
        <v>1.1499999999999999</v>
      </c>
      <c r="AB241" s="177">
        <v>1</v>
      </c>
      <c r="AC241" s="177">
        <v>1</v>
      </c>
      <c r="AD241" s="177">
        <v>1</v>
      </c>
      <c r="AE241" s="184">
        <f t="shared" si="27"/>
        <v>17039.553449999999</v>
      </c>
      <c r="AF241" s="184">
        <f t="shared" si="28"/>
        <v>17039.553449999999</v>
      </c>
      <c r="AG241" s="185"/>
      <c r="AH241" s="185"/>
      <c r="AI241" s="185"/>
      <c r="AJ241" s="185"/>
      <c r="AK241" s="185"/>
      <c r="AL241" s="185"/>
      <c r="AM241" s="185"/>
      <c r="AN241" s="176">
        <v>19265</v>
      </c>
      <c r="AO241" s="176">
        <v>0</v>
      </c>
      <c r="AP241" s="176">
        <v>0</v>
      </c>
    </row>
    <row r="242" spans="1:42" ht="94.5" hidden="1" x14ac:dyDescent="0.25">
      <c r="A242" s="204"/>
      <c r="B242" s="206"/>
      <c r="C242" s="163">
        <v>236</v>
      </c>
      <c r="D242" s="164" t="s">
        <v>1730</v>
      </c>
      <c r="E242" s="163" t="s">
        <v>1720</v>
      </c>
      <c r="F242" s="165">
        <v>0.93</v>
      </c>
      <c r="G242" s="172">
        <v>1</v>
      </c>
      <c r="H242" s="173" t="s">
        <v>1354</v>
      </c>
      <c r="I242" s="165">
        <v>0.93</v>
      </c>
      <c r="J242" s="174">
        <v>22168.799999999999</v>
      </c>
      <c r="K242" s="174">
        <v>1.1000000000000001</v>
      </c>
      <c r="L242" s="175">
        <v>1</v>
      </c>
      <c r="M242" s="174"/>
      <c r="N242" s="174"/>
      <c r="O242" s="176">
        <f t="shared" si="26"/>
        <v>22678.682400000002</v>
      </c>
      <c r="P242" s="176"/>
      <c r="Q242" s="176"/>
      <c r="R242" s="174"/>
      <c r="S242" s="205"/>
      <c r="T242" s="207"/>
      <c r="U242" s="208">
        <v>219</v>
      </c>
      <c r="V242" s="212" t="s">
        <v>1730</v>
      </c>
      <c r="W242" s="216" t="s">
        <v>1720</v>
      </c>
      <c r="X242" s="213">
        <v>0.93</v>
      </c>
      <c r="Y242" s="201">
        <v>1</v>
      </c>
      <c r="Z242" s="184">
        <v>18755.7</v>
      </c>
      <c r="AA242" s="177">
        <v>1.1499999999999999</v>
      </c>
      <c r="AB242" s="177">
        <v>1</v>
      </c>
      <c r="AC242" s="177">
        <v>1</v>
      </c>
      <c r="AD242" s="177">
        <v>1</v>
      </c>
      <c r="AE242" s="184">
        <f t="shared" si="27"/>
        <v>20059.221150000001</v>
      </c>
      <c r="AF242" s="184">
        <f t="shared" si="28"/>
        <v>20059.221150000001</v>
      </c>
      <c r="AG242" s="185"/>
      <c r="AH242" s="185"/>
      <c r="AI242" s="185"/>
      <c r="AJ242" s="185"/>
      <c r="AK242" s="185"/>
      <c r="AL242" s="185"/>
      <c r="AM242" s="185"/>
      <c r="AN242" s="176">
        <v>22679</v>
      </c>
      <c r="AO242" s="176">
        <v>0</v>
      </c>
      <c r="AP242" s="176">
        <v>0</v>
      </c>
    </row>
    <row r="243" spans="1:42" ht="94.5" hidden="1" x14ac:dyDescent="0.25">
      <c r="A243" s="204"/>
      <c r="B243" s="206"/>
      <c r="C243" s="163">
        <v>237</v>
      </c>
      <c r="D243" s="164" t="s">
        <v>1731</v>
      </c>
      <c r="E243" s="163" t="s">
        <v>1720</v>
      </c>
      <c r="F243" s="165">
        <v>1.37</v>
      </c>
      <c r="G243" s="172">
        <v>1</v>
      </c>
      <c r="H243" s="173" t="s">
        <v>1354</v>
      </c>
      <c r="I243" s="165">
        <v>1.37</v>
      </c>
      <c r="J243" s="174">
        <v>22168.799999999999</v>
      </c>
      <c r="K243" s="174">
        <v>1.1000000000000001</v>
      </c>
      <c r="L243" s="175">
        <v>1</v>
      </c>
      <c r="M243" s="174"/>
      <c r="N243" s="174"/>
      <c r="O243" s="176">
        <f t="shared" si="26"/>
        <v>33408.381600000001</v>
      </c>
      <c r="P243" s="176"/>
      <c r="Q243" s="176"/>
      <c r="R243" s="174"/>
      <c r="S243" s="205"/>
      <c r="T243" s="207"/>
      <c r="U243" s="208">
        <v>220</v>
      </c>
      <c r="V243" s="212" t="s">
        <v>1731</v>
      </c>
      <c r="W243" s="216" t="s">
        <v>1720</v>
      </c>
      <c r="X243" s="213">
        <v>1.37</v>
      </c>
      <c r="Y243" s="201">
        <v>1</v>
      </c>
      <c r="Z243" s="184">
        <v>18755.7</v>
      </c>
      <c r="AA243" s="177">
        <v>1.1499999999999999</v>
      </c>
      <c r="AB243" s="177">
        <v>1</v>
      </c>
      <c r="AC243" s="177">
        <v>1</v>
      </c>
      <c r="AD243" s="177">
        <v>1</v>
      </c>
      <c r="AE243" s="184">
        <f t="shared" si="27"/>
        <v>29549.605350000002</v>
      </c>
      <c r="AF243" s="184">
        <f t="shared" si="28"/>
        <v>29549.605350000002</v>
      </c>
      <c r="AG243" s="185"/>
      <c r="AH243" s="185"/>
      <c r="AI243" s="185"/>
      <c r="AJ243" s="185"/>
      <c r="AK243" s="185"/>
      <c r="AL243" s="185"/>
      <c r="AM243" s="185"/>
      <c r="AN243" s="176">
        <v>33409</v>
      </c>
      <c r="AO243" s="176">
        <v>0</v>
      </c>
      <c r="AP243" s="176">
        <v>0</v>
      </c>
    </row>
    <row r="244" spans="1:42" ht="94.5" hidden="1" x14ac:dyDescent="0.25">
      <c r="A244" s="204"/>
      <c r="B244" s="206"/>
      <c r="C244" s="163">
        <v>238</v>
      </c>
      <c r="D244" s="164" t="s">
        <v>1732</v>
      </c>
      <c r="E244" s="163" t="s">
        <v>1720</v>
      </c>
      <c r="F244" s="165">
        <v>2.42</v>
      </c>
      <c r="G244" s="172">
        <v>1</v>
      </c>
      <c r="H244" s="173" t="s">
        <v>1354</v>
      </c>
      <c r="I244" s="165">
        <v>2.42</v>
      </c>
      <c r="J244" s="174">
        <v>22168.799999999999</v>
      </c>
      <c r="K244" s="174">
        <v>1.1000000000000001</v>
      </c>
      <c r="L244" s="175">
        <v>1</v>
      </c>
      <c r="M244" s="174"/>
      <c r="N244" s="174"/>
      <c r="O244" s="176">
        <f t="shared" si="26"/>
        <v>59013.345600000001</v>
      </c>
      <c r="P244" s="176"/>
      <c r="Q244" s="176"/>
      <c r="R244" s="174"/>
      <c r="S244" s="205"/>
      <c r="T244" s="207"/>
      <c r="U244" s="208">
        <v>221</v>
      </c>
      <c r="V244" s="212" t="s">
        <v>1732</v>
      </c>
      <c r="W244" s="216" t="s">
        <v>1720</v>
      </c>
      <c r="X244" s="213">
        <v>2.42</v>
      </c>
      <c r="Y244" s="201">
        <v>1</v>
      </c>
      <c r="Z244" s="184">
        <v>18755.7</v>
      </c>
      <c r="AA244" s="177">
        <v>1.1499999999999999</v>
      </c>
      <c r="AB244" s="177">
        <v>1</v>
      </c>
      <c r="AC244" s="177">
        <v>1</v>
      </c>
      <c r="AD244" s="177">
        <v>1</v>
      </c>
      <c r="AE244" s="184">
        <f t="shared" si="27"/>
        <v>52197.113099999995</v>
      </c>
      <c r="AF244" s="184">
        <f t="shared" si="28"/>
        <v>52197.113099999995</v>
      </c>
      <c r="AG244" s="185"/>
      <c r="AH244" s="185"/>
      <c r="AI244" s="185"/>
      <c r="AJ244" s="185"/>
      <c r="AK244" s="185"/>
      <c r="AL244" s="185"/>
      <c r="AM244" s="185"/>
      <c r="AN244" s="176">
        <v>59014</v>
      </c>
      <c r="AO244" s="176">
        <v>0</v>
      </c>
      <c r="AP244" s="176">
        <v>0</v>
      </c>
    </row>
    <row r="245" spans="1:42" ht="94.5" hidden="1" x14ac:dyDescent="0.25">
      <c r="A245" s="204"/>
      <c r="B245" s="206"/>
      <c r="C245" s="163">
        <v>239</v>
      </c>
      <c r="D245" s="164" t="s">
        <v>1733</v>
      </c>
      <c r="E245" s="163" t="s">
        <v>1720</v>
      </c>
      <c r="F245" s="165">
        <v>3.15</v>
      </c>
      <c r="G245" s="172">
        <v>1</v>
      </c>
      <c r="H245" s="173" t="s">
        <v>1354</v>
      </c>
      <c r="I245" s="165">
        <v>3.15</v>
      </c>
      <c r="J245" s="174">
        <v>22168.799999999999</v>
      </c>
      <c r="K245" s="174">
        <v>1.1000000000000001</v>
      </c>
      <c r="L245" s="175">
        <v>1</v>
      </c>
      <c r="M245" s="174"/>
      <c r="N245" s="174"/>
      <c r="O245" s="176">
        <f t="shared" si="26"/>
        <v>76814.891999999993</v>
      </c>
      <c r="P245" s="176"/>
      <c r="Q245" s="176"/>
      <c r="R245" s="174"/>
      <c r="S245" s="205"/>
      <c r="T245" s="207"/>
      <c r="U245" s="208">
        <v>222</v>
      </c>
      <c r="V245" s="212" t="s">
        <v>1733</v>
      </c>
      <c r="W245" s="216" t="s">
        <v>1720</v>
      </c>
      <c r="X245" s="213">
        <v>3.15</v>
      </c>
      <c r="Y245" s="201">
        <v>1</v>
      </c>
      <c r="Z245" s="184">
        <v>18755.7</v>
      </c>
      <c r="AA245" s="177">
        <v>1.1499999999999999</v>
      </c>
      <c r="AB245" s="177">
        <v>1</v>
      </c>
      <c r="AC245" s="177">
        <v>1</v>
      </c>
      <c r="AD245" s="177">
        <v>1</v>
      </c>
      <c r="AE245" s="184">
        <f t="shared" si="27"/>
        <v>67942.523249999998</v>
      </c>
      <c r="AF245" s="184">
        <f t="shared" si="28"/>
        <v>67942.523249999998</v>
      </c>
      <c r="AG245" s="185"/>
      <c r="AH245" s="185"/>
      <c r="AI245" s="185"/>
      <c r="AJ245" s="185"/>
      <c r="AK245" s="185"/>
      <c r="AL245" s="185"/>
      <c r="AM245" s="185"/>
      <c r="AN245" s="176">
        <v>76815</v>
      </c>
      <c r="AO245" s="176">
        <v>0</v>
      </c>
      <c r="AP245" s="176">
        <v>0</v>
      </c>
    </row>
    <row r="246" spans="1:42" ht="126" hidden="1" x14ac:dyDescent="0.25">
      <c r="A246" s="204"/>
      <c r="B246" s="215"/>
      <c r="C246" s="163">
        <v>240</v>
      </c>
      <c r="D246" s="164" t="s">
        <v>1708</v>
      </c>
      <c r="E246" s="163" t="s">
        <v>1734</v>
      </c>
      <c r="F246" s="165">
        <v>0.86</v>
      </c>
      <c r="G246" s="172">
        <v>1</v>
      </c>
      <c r="H246" s="172" t="s">
        <v>1343</v>
      </c>
      <c r="I246" s="165">
        <v>0.86</v>
      </c>
      <c r="J246" s="174">
        <v>22168.799999999999</v>
      </c>
      <c r="K246" s="174">
        <v>1.1000000000000001</v>
      </c>
      <c r="L246" s="175">
        <v>1</v>
      </c>
      <c r="M246" s="174"/>
      <c r="N246" s="174"/>
      <c r="O246" s="176">
        <f t="shared" si="26"/>
        <v>20971.684799999999</v>
      </c>
      <c r="P246" s="176"/>
      <c r="Q246" s="176"/>
      <c r="R246" s="174"/>
      <c r="S246" s="205"/>
      <c r="T246" s="235"/>
      <c r="U246" s="235"/>
      <c r="V246" s="235"/>
      <c r="W246" s="235"/>
      <c r="X246" s="235"/>
      <c r="Y246" s="235"/>
      <c r="Z246" s="235"/>
      <c r="AA246" s="235"/>
      <c r="AB246" s="235"/>
      <c r="AC246" s="235"/>
      <c r="AD246" s="235"/>
      <c r="AE246" s="235"/>
      <c r="AF246" s="235"/>
      <c r="AG246" s="185"/>
      <c r="AH246" s="185"/>
      <c r="AI246" s="185"/>
      <c r="AJ246" s="185"/>
      <c r="AK246" s="185"/>
      <c r="AL246" s="185"/>
      <c r="AM246" s="185"/>
      <c r="AN246" s="176">
        <v>20972</v>
      </c>
      <c r="AO246" s="176">
        <v>0</v>
      </c>
      <c r="AP246" s="176">
        <v>0</v>
      </c>
    </row>
    <row r="247" spans="1:42" ht="110.25" hidden="1" x14ac:dyDescent="0.25">
      <c r="A247" s="204"/>
      <c r="B247" s="215"/>
      <c r="C247" s="163">
        <v>241</v>
      </c>
      <c r="D247" s="164" t="s">
        <v>1735</v>
      </c>
      <c r="E247" s="163" t="s">
        <v>1734</v>
      </c>
      <c r="F247" s="165">
        <v>0.49</v>
      </c>
      <c r="G247" s="172">
        <v>1</v>
      </c>
      <c r="H247" s="172" t="s">
        <v>1343</v>
      </c>
      <c r="I247" s="165">
        <v>0.49</v>
      </c>
      <c r="J247" s="174">
        <v>22168.799999999999</v>
      </c>
      <c r="K247" s="174">
        <v>1.1000000000000001</v>
      </c>
      <c r="L247" s="175">
        <v>1</v>
      </c>
      <c r="M247" s="174"/>
      <c r="N247" s="174"/>
      <c r="O247" s="176">
        <f t="shared" si="26"/>
        <v>11948.983200000001</v>
      </c>
      <c r="P247" s="176"/>
      <c r="Q247" s="176"/>
      <c r="R247" s="174"/>
      <c r="S247" s="205"/>
      <c r="T247" s="235"/>
      <c r="U247" s="235"/>
      <c r="V247" s="235"/>
      <c r="W247" s="235"/>
      <c r="X247" s="235"/>
      <c r="Y247" s="235"/>
      <c r="Z247" s="235"/>
      <c r="AA247" s="235"/>
      <c r="AB247" s="235"/>
      <c r="AC247" s="235"/>
      <c r="AD247" s="235"/>
      <c r="AE247" s="235"/>
      <c r="AF247" s="235"/>
      <c r="AG247" s="185"/>
      <c r="AH247" s="185"/>
      <c r="AI247" s="185"/>
      <c r="AJ247" s="185"/>
      <c r="AK247" s="185"/>
      <c r="AL247" s="185"/>
      <c r="AM247" s="185"/>
      <c r="AN247" s="176">
        <v>11949</v>
      </c>
      <c r="AO247" s="176">
        <v>0</v>
      </c>
      <c r="AP247" s="176">
        <v>0</v>
      </c>
    </row>
    <row r="248" spans="1:42" ht="236.25" hidden="1" x14ac:dyDescent="0.25">
      <c r="A248" s="204"/>
      <c r="B248" s="206"/>
      <c r="C248" s="163">
        <v>242</v>
      </c>
      <c r="D248" s="164" t="s">
        <v>1736</v>
      </c>
      <c r="E248" s="163" t="s">
        <v>1734</v>
      </c>
      <c r="F248" s="165">
        <v>0.64</v>
      </c>
      <c r="G248" s="172">
        <v>1</v>
      </c>
      <c r="H248" s="172" t="s">
        <v>1343</v>
      </c>
      <c r="I248" s="165">
        <v>0.64</v>
      </c>
      <c r="J248" s="174">
        <v>22168.799999999999</v>
      </c>
      <c r="K248" s="174">
        <v>1.1000000000000001</v>
      </c>
      <c r="L248" s="175">
        <v>1</v>
      </c>
      <c r="M248" s="174"/>
      <c r="N248" s="174"/>
      <c r="O248" s="176">
        <f t="shared" si="26"/>
        <v>15606.835200000001</v>
      </c>
      <c r="P248" s="176"/>
      <c r="Q248" s="176"/>
      <c r="R248" s="174"/>
      <c r="S248" s="205"/>
      <c r="T248" s="207"/>
      <c r="U248" s="208">
        <v>223</v>
      </c>
      <c r="V248" s="212" t="s">
        <v>1736</v>
      </c>
      <c r="W248" s="216" t="s">
        <v>1734</v>
      </c>
      <c r="X248" s="213">
        <v>0.64</v>
      </c>
      <c r="Y248" s="201">
        <v>0.3</v>
      </c>
      <c r="Z248" s="184">
        <v>18755.7</v>
      </c>
      <c r="AA248" s="177">
        <v>1.1499999999999999</v>
      </c>
      <c r="AB248" s="177">
        <v>1</v>
      </c>
      <c r="AC248" s="177">
        <v>1</v>
      </c>
      <c r="AD248" s="177">
        <v>1</v>
      </c>
      <c r="AE248" s="184">
        <f t="shared" ref="AE248:AE315" si="29">X248*Z248*AA248*AB248*AC248*AD248</f>
        <v>13804.1952</v>
      </c>
      <c r="AF248" s="184">
        <f t="shared" ref="AF248:AF315" si="30">AE248*Y248</f>
        <v>4141.2585600000002</v>
      </c>
      <c r="AG248" s="185"/>
      <c r="AH248" s="185"/>
      <c r="AI248" s="185"/>
      <c r="AJ248" s="185"/>
      <c r="AK248" s="185"/>
      <c r="AL248" s="185"/>
      <c r="AM248" s="185"/>
      <c r="AN248" s="176">
        <v>15607</v>
      </c>
      <c r="AO248" s="176">
        <v>0</v>
      </c>
      <c r="AP248" s="176">
        <v>0</v>
      </c>
    </row>
    <row r="249" spans="1:42" ht="47.25" hidden="1" x14ac:dyDescent="0.25">
      <c r="A249" s="204"/>
      <c r="B249" s="206"/>
      <c r="C249" s="163">
        <v>243</v>
      </c>
      <c r="D249" s="164" t="s">
        <v>1737</v>
      </c>
      <c r="E249" s="163" t="s">
        <v>1734</v>
      </c>
      <c r="F249" s="165">
        <v>0.73</v>
      </c>
      <c r="G249" s="172">
        <v>1</v>
      </c>
      <c r="H249" s="172" t="s">
        <v>1343</v>
      </c>
      <c r="I249" s="165">
        <v>0.73</v>
      </c>
      <c r="J249" s="174">
        <v>22168.799999999999</v>
      </c>
      <c r="K249" s="174">
        <v>1</v>
      </c>
      <c r="L249" s="175">
        <v>1</v>
      </c>
      <c r="M249" s="174"/>
      <c r="N249" s="174"/>
      <c r="O249" s="176">
        <f t="shared" si="26"/>
        <v>16183.223999999998</v>
      </c>
      <c r="P249" s="176"/>
      <c r="Q249" s="176"/>
      <c r="R249" s="174"/>
      <c r="S249" s="205"/>
      <c r="T249" s="207"/>
      <c r="U249" s="208">
        <v>224</v>
      </c>
      <c r="V249" s="212" t="s">
        <v>1737</v>
      </c>
      <c r="W249" s="216" t="s">
        <v>1734</v>
      </c>
      <c r="X249" s="213">
        <v>0.73</v>
      </c>
      <c r="Y249" s="201">
        <v>0.3</v>
      </c>
      <c r="Z249" s="184">
        <v>18755.7</v>
      </c>
      <c r="AA249" s="177">
        <v>1</v>
      </c>
      <c r="AB249" s="177">
        <v>1</v>
      </c>
      <c r="AC249" s="177">
        <v>1</v>
      </c>
      <c r="AD249" s="177">
        <v>1</v>
      </c>
      <c r="AE249" s="184">
        <f t="shared" si="29"/>
        <v>13691.661</v>
      </c>
      <c r="AF249" s="184">
        <f t="shared" si="30"/>
        <v>4107.4983000000002</v>
      </c>
      <c r="AG249" s="185"/>
      <c r="AH249" s="185"/>
      <c r="AI249" s="185"/>
      <c r="AJ249" s="185"/>
      <c r="AK249" s="185"/>
      <c r="AL249" s="185"/>
      <c r="AM249" s="185"/>
      <c r="AN249" s="176">
        <v>16184</v>
      </c>
      <c r="AO249" s="176">
        <v>0</v>
      </c>
      <c r="AP249" s="176">
        <v>0</v>
      </c>
    </row>
    <row r="250" spans="1:42" ht="157.5" hidden="1" x14ac:dyDescent="0.25">
      <c r="A250" s="204"/>
      <c r="B250" s="206"/>
      <c r="C250" s="163">
        <v>244</v>
      </c>
      <c r="D250" s="164" t="s">
        <v>1738</v>
      </c>
      <c r="E250" s="163" t="s">
        <v>1734</v>
      </c>
      <c r="F250" s="165">
        <v>0.67</v>
      </c>
      <c r="G250" s="172">
        <v>1</v>
      </c>
      <c r="H250" s="172" t="s">
        <v>1343</v>
      </c>
      <c r="I250" s="165">
        <v>0.67</v>
      </c>
      <c r="J250" s="174">
        <v>22168.799999999999</v>
      </c>
      <c r="K250" s="174">
        <v>1.1000000000000001</v>
      </c>
      <c r="L250" s="175">
        <v>1</v>
      </c>
      <c r="M250" s="174"/>
      <c r="N250" s="174"/>
      <c r="O250" s="176">
        <f t="shared" si="26"/>
        <v>16338.405600000002</v>
      </c>
      <c r="P250" s="176"/>
      <c r="Q250" s="176"/>
      <c r="R250" s="174"/>
      <c r="S250" s="205"/>
      <c r="T250" s="207"/>
      <c r="U250" s="208">
        <v>225</v>
      </c>
      <c r="V250" s="212" t="s">
        <v>1738</v>
      </c>
      <c r="W250" s="216" t="s">
        <v>1734</v>
      </c>
      <c r="X250" s="213">
        <v>0.67</v>
      </c>
      <c r="Y250" s="201">
        <v>0.3</v>
      </c>
      <c r="Z250" s="184">
        <v>18755.7</v>
      </c>
      <c r="AA250" s="177">
        <v>1.1499999999999999</v>
      </c>
      <c r="AB250" s="177">
        <v>1</v>
      </c>
      <c r="AC250" s="177">
        <v>1</v>
      </c>
      <c r="AD250" s="177">
        <v>1</v>
      </c>
      <c r="AE250" s="184">
        <f t="shared" si="29"/>
        <v>14451.26685</v>
      </c>
      <c r="AF250" s="184">
        <f t="shared" si="30"/>
        <v>4335.3800549999996</v>
      </c>
      <c r="AG250" s="185"/>
      <c r="AH250" s="185"/>
      <c r="AI250" s="185"/>
      <c r="AJ250" s="185"/>
      <c r="AK250" s="185"/>
      <c r="AL250" s="185"/>
      <c r="AM250" s="185"/>
      <c r="AN250" s="176">
        <v>16339</v>
      </c>
      <c r="AO250" s="176">
        <v>0</v>
      </c>
      <c r="AP250" s="176">
        <v>0</v>
      </c>
    </row>
    <row r="251" spans="1:42" ht="94.5" hidden="1" x14ac:dyDescent="0.25">
      <c r="A251" s="204"/>
      <c r="B251" s="206"/>
      <c r="C251" s="163">
        <v>245</v>
      </c>
      <c r="D251" s="164" t="s">
        <v>1739</v>
      </c>
      <c r="E251" s="163" t="s">
        <v>1734</v>
      </c>
      <c r="F251" s="165">
        <v>1.2</v>
      </c>
      <c r="G251" s="172">
        <v>1</v>
      </c>
      <c r="H251" s="173" t="s">
        <v>1354</v>
      </c>
      <c r="I251" s="165">
        <v>1.2</v>
      </c>
      <c r="J251" s="174">
        <v>22168.799999999999</v>
      </c>
      <c r="K251" s="174">
        <v>1.1000000000000001</v>
      </c>
      <c r="L251" s="175">
        <v>1</v>
      </c>
      <c r="M251" s="174"/>
      <c r="N251" s="174"/>
      <c r="O251" s="176">
        <f t="shared" si="26"/>
        <v>29262.815999999999</v>
      </c>
      <c r="P251" s="176"/>
      <c r="Q251" s="176"/>
      <c r="R251" s="174"/>
      <c r="S251" s="205"/>
      <c r="T251" s="207"/>
      <c r="U251" s="208">
        <v>226</v>
      </c>
      <c r="V251" s="212" t="s">
        <v>1740</v>
      </c>
      <c r="W251" s="216" t="s">
        <v>1734</v>
      </c>
      <c r="X251" s="213">
        <v>1.2</v>
      </c>
      <c r="Y251" s="201">
        <v>1</v>
      </c>
      <c r="Z251" s="184">
        <v>18755.7</v>
      </c>
      <c r="AA251" s="177">
        <v>1.1499999999999999</v>
      </c>
      <c r="AB251" s="177">
        <v>1</v>
      </c>
      <c r="AC251" s="177">
        <v>1</v>
      </c>
      <c r="AD251" s="177">
        <v>1</v>
      </c>
      <c r="AE251" s="184">
        <f t="shared" si="29"/>
        <v>25882.865999999998</v>
      </c>
      <c r="AF251" s="184">
        <f t="shared" si="30"/>
        <v>25882.865999999998</v>
      </c>
      <c r="AG251" s="185"/>
      <c r="AH251" s="185"/>
      <c r="AI251" s="185"/>
      <c r="AJ251" s="185"/>
      <c r="AK251" s="185"/>
      <c r="AL251" s="185"/>
      <c r="AM251" s="185"/>
      <c r="AN251" s="176">
        <v>29263</v>
      </c>
      <c r="AO251" s="176">
        <v>0</v>
      </c>
      <c r="AP251" s="176">
        <v>0</v>
      </c>
    </row>
    <row r="252" spans="1:42" ht="94.5" hidden="1" x14ac:dyDescent="0.25">
      <c r="A252" s="204"/>
      <c r="B252" s="206"/>
      <c r="C252" s="163">
        <v>246</v>
      </c>
      <c r="D252" s="164" t="s">
        <v>1741</v>
      </c>
      <c r="E252" s="163" t="s">
        <v>1734</v>
      </c>
      <c r="F252" s="165">
        <v>1.42</v>
      </c>
      <c r="G252" s="172">
        <v>1</v>
      </c>
      <c r="H252" s="173" t="s">
        <v>1354</v>
      </c>
      <c r="I252" s="165">
        <v>1.42</v>
      </c>
      <c r="J252" s="174">
        <v>22168.799999999999</v>
      </c>
      <c r="K252" s="174">
        <v>1.1000000000000001</v>
      </c>
      <c r="L252" s="175">
        <v>1</v>
      </c>
      <c r="M252" s="174"/>
      <c r="N252" s="174"/>
      <c r="O252" s="176">
        <f t="shared" si="26"/>
        <v>34627.6656</v>
      </c>
      <c r="P252" s="176"/>
      <c r="Q252" s="176"/>
      <c r="R252" s="174"/>
      <c r="S252" s="205">
        <v>39</v>
      </c>
      <c r="T252" s="207"/>
      <c r="U252" s="208">
        <v>227</v>
      </c>
      <c r="V252" s="212" t="s">
        <v>1741</v>
      </c>
      <c r="W252" s="216" t="s">
        <v>1734</v>
      </c>
      <c r="X252" s="213">
        <v>1.42</v>
      </c>
      <c r="Y252" s="201">
        <v>1</v>
      </c>
      <c r="Z252" s="184">
        <v>18755.7</v>
      </c>
      <c r="AA252" s="177">
        <v>1.1499999999999999</v>
      </c>
      <c r="AB252" s="177">
        <v>1</v>
      </c>
      <c r="AC252" s="177">
        <v>1</v>
      </c>
      <c r="AD252" s="177">
        <v>1</v>
      </c>
      <c r="AE252" s="184">
        <f t="shared" si="29"/>
        <v>30628.058099999998</v>
      </c>
      <c r="AF252" s="184">
        <f t="shared" si="30"/>
        <v>30628.058099999998</v>
      </c>
      <c r="AG252" s="185"/>
      <c r="AH252" s="185"/>
      <c r="AI252" s="185"/>
      <c r="AJ252" s="185"/>
      <c r="AK252" s="185"/>
      <c r="AL252" s="185"/>
      <c r="AM252" s="185"/>
      <c r="AN252" s="176">
        <v>34628</v>
      </c>
      <c r="AO252" s="176">
        <v>0</v>
      </c>
      <c r="AP252" s="176">
        <v>0</v>
      </c>
    </row>
    <row r="253" spans="1:42" ht="94.5" hidden="1" x14ac:dyDescent="0.25">
      <c r="A253" s="204"/>
      <c r="B253" s="206"/>
      <c r="C253" s="163">
        <v>247</v>
      </c>
      <c r="D253" s="164" t="s">
        <v>1742</v>
      </c>
      <c r="E253" s="163" t="s">
        <v>1734</v>
      </c>
      <c r="F253" s="165">
        <v>2.31</v>
      </c>
      <c r="G253" s="172">
        <v>1</v>
      </c>
      <c r="H253" s="173" t="s">
        <v>1354</v>
      </c>
      <c r="I253" s="165">
        <v>2.31</v>
      </c>
      <c r="J253" s="174">
        <v>22168.799999999999</v>
      </c>
      <c r="K253" s="174">
        <v>1.1000000000000001</v>
      </c>
      <c r="L253" s="175">
        <v>1</v>
      </c>
      <c r="M253" s="174"/>
      <c r="N253" s="174"/>
      <c r="O253" s="176">
        <f t="shared" si="26"/>
        <v>56330.9208</v>
      </c>
      <c r="P253" s="176"/>
      <c r="Q253" s="176"/>
      <c r="R253" s="174"/>
      <c r="S253" s="205"/>
      <c r="T253" s="207"/>
      <c r="U253" s="208">
        <v>228</v>
      </c>
      <c r="V253" s="212" t="s">
        <v>1742</v>
      </c>
      <c r="W253" s="216" t="s">
        <v>1734</v>
      </c>
      <c r="X253" s="213">
        <v>2.31</v>
      </c>
      <c r="Y253" s="201">
        <v>1</v>
      </c>
      <c r="Z253" s="184">
        <v>18755.7</v>
      </c>
      <c r="AA253" s="177">
        <v>1.1499999999999999</v>
      </c>
      <c r="AB253" s="177">
        <v>1</v>
      </c>
      <c r="AC253" s="177">
        <v>1</v>
      </c>
      <c r="AD253" s="177">
        <v>1</v>
      </c>
      <c r="AE253" s="184">
        <f t="shared" si="29"/>
        <v>49824.517049999995</v>
      </c>
      <c r="AF253" s="184">
        <f t="shared" si="30"/>
        <v>49824.517049999995</v>
      </c>
      <c r="AG253" s="185"/>
      <c r="AH253" s="185"/>
      <c r="AI253" s="185"/>
      <c r="AJ253" s="185"/>
      <c r="AK253" s="185"/>
      <c r="AL253" s="185"/>
      <c r="AM253" s="185"/>
      <c r="AN253" s="176">
        <v>56331</v>
      </c>
      <c r="AO253" s="176">
        <v>0</v>
      </c>
      <c r="AP253" s="176">
        <v>0</v>
      </c>
    </row>
    <row r="254" spans="1:42" ht="94.5" hidden="1" x14ac:dyDescent="0.25">
      <c r="A254" s="204"/>
      <c r="B254" s="206"/>
      <c r="C254" s="163">
        <v>248</v>
      </c>
      <c r="D254" s="164" t="s">
        <v>1743</v>
      </c>
      <c r="E254" s="163" t="s">
        <v>1734</v>
      </c>
      <c r="F254" s="165">
        <v>3.12</v>
      </c>
      <c r="G254" s="172">
        <v>1</v>
      </c>
      <c r="H254" s="173" t="s">
        <v>1354</v>
      </c>
      <c r="I254" s="165">
        <v>3.12</v>
      </c>
      <c r="J254" s="174">
        <v>22168.799999999999</v>
      </c>
      <c r="K254" s="174">
        <v>1.1000000000000001</v>
      </c>
      <c r="L254" s="175">
        <v>1</v>
      </c>
      <c r="M254" s="174"/>
      <c r="N254" s="174"/>
      <c r="O254" s="176">
        <f t="shared" si="26"/>
        <v>76083.32160000001</v>
      </c>
      <c r="P254" s="176"/>
      <c r="Q254" s="176"/>
      <c r="R254" s="174"/>
      <c r="S254" s="205"/>
      <c r="T254" s="207"/>
      <c r="U254" s="208">
        <v>229</v>
      </c>
      <c r="V254" s="212" t="s">
        <v>1743</v>
      </c>
      <c r="W254" s="216" t="s">
        <v>1734</v>
      </c>
      <c r="X254" s="213">
        <v>3.12</v>
      </c>
      <c r="Y254" s="201">
        <v>1</v>
      </c>
      <c r="Z254" s="184">
        <v>18755.7</v>
      </c>
      <c r="AA254" s="177">
        <v>1.1499999999999999</v>
      </c>
      <c r="AB254" s="177">
        <v>1</v>
      </c>
      <c r="AC254" s="177">
        <v>1</v>
      </c>
      <c r="AD254" s="177">
        <v>1</v>
      </c>
      <c r="AE254" s="184">
        <f t="shared" si="29"/>
        <v>67295.4516</v>
      </c>
      <c r="AF254" s="184">
        <f t="shared" si="30"/>
        <v>67295.4516</v>
      </c>
      <c r="AG254" s="185"/>
      <c r="AH254" s="185"/>
      <c r="AI254" s="185"/>
      <c r="AJ254" s="185"/>
      <c r="AK254" s="185"/>
      <c r="AL254" s="185"/>
      <c r="AM254" s="185"/>
      <c r="AN254" s="176">
        <v>76084</v>
      </c>
      <c r="AO254" s="176">
        <v>0</v>
      </c>
      <c r="AP254" s="176">
        <v>0</v>
      </c>
    </row>
    <row r="255" spans="1:42" ht="110.25" hidden="1" x14ac:dyDescent="0.25">
      <c r="A255" s="204"/>
      <c r="B255" s="206"/>
      <c r="C255" s="163">
        <v>249</v>
      </c>
      <c r="D255" s="164" t="s">
        <v>1744</v>
      </c>
      <c r="E255" s="163" t="s">
        <v>1734</v>
      </c>
      <c r="F255" s="165">
        <v>1.08</v>
      </c>
      <c r="G255" s="172">
        <v>1</v>
      </c>
      <c r="H255" s="173" t="s">
        <v>1354</v>
      </c>
      <c r="I255" s="165">
        <v>1.08</v>
      </c>
      <c r="J255" s="174">
        <v>22168.799999999999</v>
      </c>
      <c r="K255" s="174">
        <v>1.1000000000000001</v>
      </c>
      <c r="L255" s="175">
        <v>1</v>
      </c>
      <c r="M255" s="174"/>
      <c r="N255" s="174"/>
      <c r="O255" s="176">
        <f t="shared" si="26"/>
        <v>26336.5344</v>
      </c>
      <c r="P255" s="176"/>
      <c r="Q255" s="176"/>
      <c r="R255" s="174"/>
      <c r="S255" s="205"/>
      <c r="T255" s="207"/>
      <c r="U255" s="208">
        <v>230</v>
      </c>
      <c r="V255" s="212" t="s">
        <v>1744</v>
      </c>
      <c r="W255" s="216" t="s">
        <v>1734</v>
      </c>
      <c r="X255" s="213">
        <v>1.08</v>
      </c>
      <c r="Y255" s="201">
        <v>1</v>
      </c>
      <c r="Z255" s="184">
        <v>18755.7</v>
      </c>
      <c r="AA255" s="177">
        <v>1.1499999999999999</v>
      </c>
      <c r="AB255" s="177">
        <v>1</v>
      </c>
      <c r="AC255" s="177">
        <v>1</v>
      </c>
      <c r="AD255" s="177">
        <v>1</v>
      </c>
      <c r="AE255" s="184">
        <f t="shared" si="29"/>
        <v>23294.579400000002</v>
      </c>
      <c r="AF255" s="184">
        <f t="shared" si="30"/>
        <v>23294.579400000002</v>
      </c>
      <c r="AG255" s="185"/>
      <c r="AH255" s="185"/>
      <c r="AI255" s="185"/>
      <c r="AJ255" s="185"/>
      <c r="AK255" s="185"/>
      <c r="AL255" s="185"/>
      <c r="AM255" s="185"/>
      <c r="AN255" s="176">
        <v>26337</v>
      </c>
      <c r="AO255" s="176">
        <v>0</v>
      </c>
      <c r="AP255" s="176">
        <v>0</v>
      </c>
    </row>
    <row r="256" spans="1:42" ht="110.25" hidden="1" x14ac:dyDescent="0.25">
      <c r="A256" s="204"/>
      <c r="B256" s="206"/>
      <c r="C256" s="163">
        <v>250</v>
      </c>
      <c r="D256" s="164" t="s">
        <v>1745</v>
      </c>
      <c r="E256" s="163" t="s">
        <v>1734</v>
      </c>
      <c r="F256" s="165">
        <v>1.1200000000000001</v>
      </c>
      <c r="G256" s="172">
        <v>1</v>
      </c>
      <c r="H256" s="173" t="s">
        <v>1354</v>
      </c>
      <c r="I256" s="165">
        <v>1.1200000000000001</v>
      </c>
      <c r="J256" s="174">
        <v>22168.799999999999</v>
      </c>
      <c r="K256" s="174">
        <v>1.1000000000000001</v>
      </c>
      <c r="L256" s="175">
        <v>1</v>
      </c>
      <c r="M256" s="174"/>
      <c r="N256" s="174"/>
      <c r="O256" s="176">
        <f t="shared" si="26"/>
        <v>27311.961600000002</v>
      </c>
      <c r="P256" s="176"/>
      <c r="Q256" s="176"/>
      <c r="R256" s="174"/>
      <c r="S256" s="205"/>
      <c r="T256" s="207"/>
      <c r="U256" s="208">
        <v>231</v>
      </c>
      <c r="V256" s="212" t="s">
        <v>1745</v>
      </c>
      <c r="W256" s="216" t="s">
        <v>1734</v>
      </c>
      <c r="X256" s="213">
        <v>1.1200000000000001</v>
      </c>
      <c r="Y256" s="201">
        <v>1</v>
      </c>
      <c r="Z256" s="184">
        <v>18755.7</v>
      </c>
      <c r="AA256" s="177">
        <v>1.1499999999999999</v>
      </c>
      <c r="AB256" s="177">
        <v>1</v>
      </c>
      <c r="AC256" s="177">
        <v>1</v>
      </c>
      <c r="AD256" s="177">
        <v>1</v>
      </c>
      <c r="AE256" s="184">
        <f t="shared" si="29"/>
        <v>24157.3416</v>
      </c>
      <c r="AF256" s="184">
        <f t="shared" si="30"/>
        <v>24157.3416</v>
      </c>
      <c r="AG256" s="185"/>
      <c r="AH256" s="185"/>
      <c r="AI256" s="185"/>
      <c r="AJ256" s="185"/>
      <c r="AK256" s="185"/>
      <c r="AL256" s="185"/>
      <c r="AM256" s="185"/>
      <c r="AN256" s="176">
        <v>27312</v>
      </c>
      <c r="AO256" s="176">
        <v>0</v>
      </c>
      <c r="AP256" s="176">
        <v>0</v>
      </c>
    </row>
    <row r="257" spans="1:42" ht="110.25" hidden="1" x14ac:dyDescent="0.25">
      <c r="A257" s="204"/>
      <c r="B257" s="206"/>
      <c r="C257" s="163">
        <v>251</v>
      </c>
      <c r="D257" s="164" t="s">
        <v>1746</v>
      </c>
      <c r="E257" s="163" t="s">
        <v>1734</v>
      </c>
      <c r="F257" s="165">
        <v>1.62</v>
      </c>
      <c r="G257" s="172">
        <v>1</v>
      </c>
      <c r="H257" s="173" t="s">
        <v>1354</v>
      </c>
      <c r="I257" s="165">
        <v>1.62</v>
      </c>
      <c r="J257" s="174">
        <v>22168.799999999999</v>
      </c>
      <c r="K257" s="174">
        <v>1.1000000000000001</v>
      </c>
      <c r="L257" s="175">
        <v>1</v>
      </c>
      <c r="M257" s="174"/>
      <c r="N257" s="174"/>
      <c r="O257" s="176">
        <f t="shared" si="26"/>
        <v>39504.801600000006</v>
      </c>
      <c r="P257" s="176"/>
      <c r="Q257" s="176"/>
      <c r="R257" s="174"/>
      <c r="S257" s="205"/>
      <c r="T257" s="207"/>
      <c r="U257" s="208">
        <v>232</v>
      </c>
      <c r="V257" s="212" t="s">
        <v>1746</v>
      </c>
      <c r="W257" s="216" t="s">
        <v>1734</v>
      </c>
      <c r="X257" s="213">
        <v>1.62</v>
      </c>
      <c r="Y257" s="201">
        <v>1</v>
      </c>
      <c r="Z257" s="184">
        <v>18755.7</v>
      </c>
      <c r="AA257" s="177">
        <v>1.1499999999999999</v>
      </c>
      <c r="AB257" s="177">
        <v>1</v>
      </c>
      <c r="AC257" s="177">
        <v>1</v>
      </c>
      <c r="AD257" s="177">
        <v>1</v>
      </c>
      <c r="AE257" s="184">
        <f t="shared" si="29"/>
        <v>34941.869100000004</v>
      </c>
      <c r="AF257" s="184">
        <f t="shared" si="30"/>
        <v>34941.869100000004</v>
      </c>
      <c r="AG257" s="185"/>
      <c r="AH257" s="185"/>
      <c r="AI257" s="185"/>
      <c r="AJ257" s="185"/>
      <c r="AK257" s="185"/>
      <c r="AL257" s="185"/>
      <c r="AM257" s="185"/>
      <c r="AN257" s="176">
        <v>39505</v>
      </c>
      <c r="AO257" s="176">
        <v>0</v>
      </c>
      <c r="AP257" s="176">
        <v>0</v>
      </c>
    </row>
    <row r="258" spans="1:42" ht="110.25" hidden="1" x14ac:dyDescent="0.25">
      <c r="A258" s="204"/>
      <c r="B258" s="206"/>
      <c r="C258" s="163">
        <v>252</v>
      </c>
      <c r="D258" s="164" t="s">
        <v>1747</v>
      </c>
      <c r="E258" s="163" t="s">
        <v>1734</v>
      </c>
      <c r="F258" s="165">
        <v>1.95</v>
      </c>
      <c r="G258" s="172">
        <v>1</v>
      </c>
      <c r="H258" s="173" t="s">
        <v>1354</v>
      </c>
      <c r="I258" s="165">
        <v>1.95</v>
      </c>
      <c r="J258" s="174">
        <v>22168.799999999999</v>
      </c>
      <c r="K258" s="174">
        <v>1.1000000000000001</v>
      </c>
      <c r="L258" s="175">
        <v>1</v>
      </c>
      <c r="M258" s="174"/>
      <c r="N258" s="174"/>
      <c r="O258" s="176">
        <f t="shared" si="26"/>
        <v>47552.076000000001</v>
      </c>
      <c r="P258" s="176"/>
      <c r="Q258" s="176"/>
      <c r="R258" s="174"/>
      <c r="S258" s="205"/>
      <c r="T258" s="207"/>
      <c r="U258" s="208">
        <v>233</v>
      </c>
      <c r="V258" s="212" t="s">
        <v>1747</v>
      </c>
      <c r="W258" s="216" t="s">
        <v>1734</v>
      </c>
      <c r="X258" s="213">
        <v>1.95</v>
      </c>
      <c r="Y258" s="201">
        <v>1</v>
      </c>
      <c r="Z258" s="184">
        <v>18755.7</v>
      </c>
      <c r="AA258" s="177">
        <v>1.1499999999999999</v>
      </c>
      <c r="AB258" s="177">
        <v>1</v>
      </c>
      <c r="AC258" s="177">
        <v>1</v>
      </c>
      <c r="AD258" s="177">
        <v>1</v>
      </c>
      <c r="AE258" s="184">
        <f t="shared" si="29"/>
        <v>42059.657249999997</v>
      </c>
      <c r="AF258" s="184">
        <f t="shared" si="30"/>
        <v>42059.657249999997</v>
      </c>
      <c r="AG258" s="185"/>
      <c r="AH258" s="185"/>
      <c r="AI258" s="185"/>
      <c r="AJ258" s="185"/>
      <c r="AK258" s="185"/>
      <c r="AL258" s="185"/>
      <c r="AM258" s="185"/>
      <c r="AN258" s="176">
        <v>47553</v>
      </c>
      <c r="AO258" s="176">
        <v>0</v>
      </c>
      <c r="AP258" s="176">
        <v>0</v>
      </c>
    </row>
    <row r="259" spans="1:42" ht="110.25" hidden="1" x14ac:dyDescent="0.25">
      <c r="A259" s="204">
        <v>45</v>
      </c>
      <c r="B259" s="206"/>
      <c r="C259" s="163">
        <v>253</v>
      </c>
      <c r="D259" s="164" t="s">
        <v>1748</v>
      </c>
      <c r="E259" s="163" t="s">
        <v>1734</v>
      </c>
      <c r="F259" s="165">
        <v>2.14</v>
      </c>
      <c r="G259" s="172">
        <v>1</v>
      </c>
      <c r="H259" s="173" t="s">
        <v>1354</v>
      </c>
      <c r="I259" s="165">
        <v>2.14</v>
      </c>
      <c r="J259" s="174">
        <v>22168.799999999999</v>
      </c>
      <c r="K259" s="174">
        <v>1.1000000000000001</v>
      </c>
      <c r="L259" s="175">
        <v>1</v>
      </c>
      <c r="M259" s="174"/>
      <c r="N259" s="174"/>
      <c r="O259" s="176">
        <f t="shared" si="26"/>
        <v>52185.355200000005</v>
      </c>
      <c r="P259" s="176"/>
      <c r="Q259" s="176"/>
      <c r="R259" s="174"/>
      <c r="S259" s="205">
        <v>39</v>
      </c>
      <c r="T259" s="207"/>
      <c r="U259" s="208">
        <v>234</v>
      </c>
      <c r="V259" s="212" t="s">
        <v>1748</v>
      </c>
      <c r="W259" s="216" t="s">
        <v>1734</v>
      </c>
      <c r="X259" s="213">
        <v>2.14</v>
      </c>
      <c r="Y259" s="201">
        <v>1</v>
      </c>
      <c r="Z259" s="184">
        <v>18755.7</v>
      </c>
      <c r="AA259" s="177">
        <v>1.1499999999999999</v>
      </c>
      <c r="AB259" s="177">
        <v>1</v>
      </c>
      <c r="AC259" s="177">
        <v>1</v>
      </c>
      <c r="AD259" s="177">
        <v>1</v>
      </c>
      <c r="AE259" s="184">
        <f t="shared" si="29"/>
        <v>46157.777699999999</v>
      </c>
      <c r="AF259" s="184">
        <f t="shared" si="30"/>
        <v>46157.777699999999</v>
      </c>
      <c r="AG259" s="185"/>
      <c r="AH259" s="185"/>
      <c r="AI259" s="185"/>
      <c r="AJ259" s="185"/>
      <c r="AK259" s="185"/>
      <c r="AL259" s="185"/>
      <c r="AM259" s="185"/>
      <c r="AN259" s="176">
        <v>52186</v>
      </c>
      <c r="AO259" s="176">
        <v>0</v>
      </c>
      <c r="AP259" s="176">
        <v>0</v>
      </c>
    </row>
    <row r="260" spans="1:42" ht="110.25" hidden="1" x14ac:dyDescent="0.25">
      <c r="A260" s="204">
        <v>46</v>
      </c>
      <c r="B260" s="206"/>
      <c r="C260" s="163">
        <v>254</v>
      </c>
      <c r="D260" s="164" t="s">
        <v>1749</v>
      </c>
      <c r="E260" s="163" t="s">
        <v>1734</v>
      </c>
      <c r="F260" s="165">
        <v>4.13</v>
      </c>
      <c r="G260" s="172">
        <v>1</v>
      </c>
      <c r="H260" s="173" t="s">
        <v>1354</v>
      </c>
      <c r="I260" s="165">
        <v>4.13</v>
      </c>
      <c r="J260" s="174">
        <v>22168.799999999999</v>
      </c>
      <c r="K260" s="174">
        <v>1.1000000000000001</v>
      </c>
      <c r="L260" s="175">
        <v>1</v>
      </c>
      <c r="M260" s="174"/>
      <c r="N260" s="174"/>
      <c r="O260" s="176">
        <f t="shared" si="26"/>
        <v>100712.8584</v>
      </c>
      <c r="P260" s="176"/>
      <c r="Q260" s="176"/>
      <c r="R260" s="174"/>
      <c r="S260" s="205">
        <v>40</v>
      </c>
      <c r="T260" s="207"/>
      <c r="U260" s="208">
        <v>235</v>
      </c>
      <c r="V260" s="212" t="s">
        <v>1749</v>
      </c>
      <c r="W260" s="216" t="s">
        <v>1734</v>
      </c>
      <c r="X260" s="213">
        <v>4.13</v>
      </c>
      <c r="Y260" s="201">
        <v>1</v>
      </c>
      <c r="Z260" s="184">
        <v>18755.7</v>
      </c>
      <c r="AA260" s="177">
        <v>1.1499999999999999</v>
      </c>
      <c r="AB260" s="177">
        <v>1</v>
      </c>
      <c r="AC260" s="177">
        <v>1</v>
      </c>
      <c r="AD260" s="177">
        <v>1</v>
      </c>
      <c r="AE260" s="184">
        <f t="shared" si="29"/>
        <v>89080.197149999993</v>
      </c>
      <c r="AF260" s="184">
        <f t="shared" si="30"/>
        <v>89080.197149999993</v>
      </c>
      <c r="AG260" s="185"/>
      <c r="AH260" s="185"/>
      <c r="AI260" s="185"/>
      <c r="AJ260" s="185"/>
      <c r="AK260" s="185"/>
      <c r="AL260" s="185"/>
      <c r="AM260" s="185"/>
      <c r="AN260" s="176">
        <v>100713</v>
      </c>
      <c r="AO260" s="176">
        <v>0</v>
      </c>
      <c r="AP260" s="176">
        <v>0</v>
      </c>
    </row>
    <row r="261" spans="1:42" ht="94.5" hidden="1" x14ac:dyDescent="0.25">
      <c r="A261" s="204"/>
      <c r="B261" s="206"/>
      <c r="C261" s="163">
        <v>255</v>
      </c>
      <c r="D261" s="164" t="s">
        <v>1750</v>
      </c>
      <c r="E261" s="163" t="s">
        <v>1751</v>
      </c>
      <c r="F261" s="165">
        <v>0.61</v>
      </c>
      <c r="G261" s="172">
        <v>1</v>
      </c>
      <c r="H261" s="172" t="s">
        <v>1343</v>
      </c>
      <c r="I261" s="165">
        <v>0.61</v>
      </c>
      <c r="J261" s="174">
        <v>22168.799999999999</v>
      </c>
      <c r="K261" s="174">
        <v>1.1000000000000001</v>
      </c>
      <c r="L261" s="175">
        <v>1</v>
      </c>
      <c r="M261" s="174"/>
      <c r="N261" s="174"/>
      <c r="O261" s="176">
        <f t="shared" si="26"/>
        <v>14875.264799999999</v>
      </c>
      <c r="P261" s="176"/>
      <c r="Q261" s="176"/>
      <c r="R261" s="174"/>
      <c r="S261" s="205"/>
      <c r="T261" s="207"/>
      <c r="U261" s="208">
        <v>236</v>
      </c>
      <c r="V261" s="212" t="s">
        <v>1750</v>
      </c>
      <c r="W261" s="216" t="s">
        <v>1751</v>
      </c>
      <c r="X261" s="213">
        <v>0.61</v>
      </c>
      <c r="Y261" s="201">
        <v>0.3</v>
      </c>
      <c r="Z261" s="184">
        <v>18755.7</v>
      </c>
      <c r="AA261" s="177">
        <v>1.1499999999999999</v>
      </c>
      <c r="AB261" s="177">
        <v>1</v>
      </c>
      <c r="AC261" s="177">
        <v>1</v>
      </c>
      <c r="AD261" s="177">
        <v>1</v>
      </c>
      <c r="AE261" s="184">
        <f t="shared" si="29"/>
        <v>13157.12355</v>
      </c>
      <c r="AF261" s="184">
        <f t="shared" si="30"/>
        <v>3947.1370649999999</v>
      </c>
      <c r="AG261" s="185"/>
      <c r="AH261" s="185"/>
      <c r="AI261" s="185"/>
      <c r="AJ261" s="185"/>
      <c r="AK261" s="185"/>
      <c r="AL261" s="185"/>
      <c r="AM261" s="185"/>
      <c r="AN261" s="176">
        <v>14876</v>
      </c>
      <c r="AO261" s="176">
        <v>0</v>
      </c>
      <c r="AP261" s="176">
        <v>0</v>
      </c>
    </row>
    <row r="262" spans="1:42" ht="110.25" hidden="1" x14ac:dyDescent="0.25">
      <c r="A262" s="204"/>
      <c r="B262" s="206"/>
      <c r="C262" s="163">
        <v>256</v>
      </c>
      <c r="D262" s="164" t="s">
        <v>1752</v>
      </c>
      <c r="E262" s="163" t="s">
        <v>1751</v>
      </c>
      <c r="F262" s="165">
        <v>0.55000000000000004</v>
      </c>
      <c r="G262" s="172">
        <v>1</v>
      </c>
      <c r="H262" s="173" t="s">
        <v>1354</v>
      </c>
      <c r="I262" s="165">
        <v>0.55000000000000004</v>
      </c>
      <c r="J262" s="174">
        <v>22168.799999999999</v>
      </c>
      <c r="K262" s="174">
        <v>1</v>
      </c>
      <c r="L262" s="175">
        <v>1</v>
      </c>
      <c r="M262" s="174"/>
      <c r="N262" s="174"/>
      <c r="O262" s="176">
        <f t="shared" si="26"/>
        <v>12192.84</v>
      </c>
      <c r="P262" s="176"/>
      <c r="Q262" s="176"/>
      <c r="R262" s="174"/>
      <c r="S262" s="205"/>
      <c r="T262" s="207"/>
      <c r="U262" s="208">
        <v>237</v>
      </c>
      <c r="V262" s="212" t="s">
        <v>1752</v>
      </c>
      <c r="W262" s="216" t="s">
        <v>1751</v>
      </c>
      <c r="X262" s="213">
        <v>0.55000000000000004</v>
      </c>
      <c r="Y262" s="201">
        <v>1</v>
      </c>
      <c r="Z262" s="184">
        <v>18755.7</v>
      </c>
      <c r="AA262" s="177">
        <v>1</v>
      </c>
      <c r="AB262" s="177">
        <v>1</v>
      </c>
      <c r="AC262" s="177">
        <v>1</v>
      </c>
      <c r="AD262" s="177">
        <v>1</v>
      </c>
      <c r="AE262" s="184">
        <f t="shared" si="29"/>
        <v>10315.635000000002</v>
      </c>
      <c r="AF262" s="184">
        <f t="shared" si="30"/>
        <v>10315.635000000002</v>
      </c>
      <c r="AG262" s="185"/>
      <c r="AH262" s="185"/>
      <c r="AI262" s="185"/>
      <c r="AJ262" s="185"/>
      <c r="AK262" s="185"/>
      <c r="AL262" s="185"/>
      <c r="AM262" s="185"/>
      <c r="AN262" s="176">
        <v>12193</v>
      </c>
      <c r="AO262" s="176">
        <v>0</v>
      </c>
      <c r="AP262" s="176">
        <v>0</v>
      </c>
    </row>
    <row r="263" spans="1:42" ht="110.25" hidden="1" x14ac:dyDescent="0.25">
      <c r="A263" s="204"/>
      <c r="B263" s="206"/>
      <c r="C263" s="163">
        <v>257</v>
      </c>
      <c r="D263" s="164" t="s">
        <v>1753</v>
      </c>
      <c r="E263" s="163" t="s">
        <v>1751</v>
      </c>
      <c r="F263" s="165">
        <v>0.71</v>
      </c>
      <c r="G263" s="172">
        <v>1</v>
      </c>
      <c r="H263" s="173" t="s">
        <v>1354</v>
      </c>
      <c r="I263" s="165">
        <v>0.71</v>
      </c>
      <c r="J263" s="174">
        <v>22168.799999999999</v>
      </c>
      <c r="K263" s="174">
        <v>1.1000000000000001</v>
      </c>
      <c r="L263" s="175">
        <v>1</v>
      </c>
      <c r="M263" s="174"/>
      <c r="N263" s="174"/>
      <c r="O263" s="176">
        <f t="shared" si="26"/>
        <v>17313.8328</v>
      </c>
      <c r="P263" s="176"/>
      <c r="Q263" s="176"/>
      <c r="R263" s="174"/>
      <c r="S263" s="205"/>
      <c r="T263" s="207"/>
      <c r="U263" s="208">
        <v>238</v>
      </c>
      <c r="V263" s="212" t="s">
        <v>1753</v>
      </c>
      <c r="W263" s="216" t="s">
        <v>1751</v>
      </c>
      <c r="X263" s="213">
        <v>0.71</v>
      </c>
      <c r="Y263" s="201">
        <v>1</v>
      </c>
      <c r="Z263" s="184">
        <v>18755.7</v>
      </c>
      <c r="AA263" s="177">
        <v>1.1499999999999999</v>
      </c>
      <c r="AB263" s="177">
        <v>1</v>
      </c>
      <c r="AC263" s="177">
        <v>1</v>
      </c>
      <c r="AD263" s="177">
        <v>1</v>
      </c>
      <c r="AE263" s="184">
        <f t="shared" si="29"/>
        <v>15314.029049999999</v>
      </c>
      <c r="AF263" s="184">
        <f t="shared" si="30"/>
        <v>15314.029049999999</v>
      </c>
      <c r="AG263" s="185"/>
      <c r="AH263" s="185"/>
      <c r="AI263" s="185"/>
      <c r="AJ263" s="185"/>
      <c r="AK263" s="185"/>
      <c r="AL263" s="185"/>
      <c r="AM263" s="185"/>
      <c r="AN263" s="176">
        <v>17314</v>
      </c>
      <c r="AO263" s="176">
        <v>0</v>
      </c>
      <c r="AP263" s="176">
        <v>0</v>
      </c>
    </row>
    <row r="264" spans="1:42" ht="110.25" hidden="1" x14ac:dyDescent="0.25">
      <c r="A264" s="204"/>
      <c r="B264" s="206"/>
      <c r="C264" s="163">
        <v>258</v>
      </c>
      <c r="D264" s="164" t="s">
        <v>1754</v>
      </c>
      <c r="E264" s="163" t="s">
        <v>1751</v>
      </c>
      <c r="F264" s="165">
        <v>1.38</v>
      </c>
      <c r="G264" s="172">
        <v>1</v>
      </c>
      <c r="H264" s="173" t="s">
        <v>1354</v>
      </c>
      <c r="I264" s="165">
        <v>1.38</v>
      </c>
      <c r="J264" s="174">
        <v>22168.799999999999</v>
      </c>
      <c r="K264" s="174">
        <v>1.1000000000000001</v>
      </c>
      <c r="L264" s="175">
        <v>1</v>
      </c>
      <c r="M264" s="174"/>
      <c r="N264" s="174"/>
      <c r="O264" s="176">
        <f t="shared" si="26"/>
        <v>33652.238399999995</v>
      </c>
      <c r="P264" s="176"/>
      <c r="Q264" s="176"/>
      <c r="R264" s="174"/>
      <c r="S264" s="205"/>
      <c r="T264" s="207"/>
      <c r="U264" s="208">
        <v>239</v>
      </c>
      <c r="V264" s="212" t="s">
        <v>1754</v>
      </c>
      <c r="W264" s="216" t="s">
        <v>1751</v>
      </c>
      <c r="X264" s="213">
        <v>1.38</v>
      </c>
      <c r="Y264" s="201">
        <v>1</v>
      </c>
      <c r="Z264" s="184">
        <v>18755.7</v>
      </c>
      <c r="AA264" s="177">
        <v>1.1499999999999999</v>
      </c>
      <c r="AB264" s="177">
        <v>1</v>
      </c>
      <c r="AC264" s="177">
        <v>1</v>
      </c>
      <c r="AD264" s="177">
        <v>1</v>
      </c>
      <c r="AE264" s="184">
        <f t="shared" si="29"/>
        <v>29765.295899999997</v>
      </c>
      <c r="AF264" s="184">
        <f t="shared" si="30"/>
        <v>29765.295899999997</v>
      </c>
      <c r="AG264" s="185"/>
      <c r="AH264" s="185"/>
      <c r="AI264" s="185"/>
      <c r="AJ264" s="185"/>
      <c r="AK264" s="185"/>
      <c r="AL264" s="185"/>
      <c r="AM264" s="185"/>
      <c r="AN264" s="176">
        <v>33653</v>
      </c>
      <c r="AO264" s="176">
        <v>0</v>
      </c>
      <c r="AP264" s="176">
        <v>0</v>
      </c>
    </row>
    <row r="265" spans="1:42" ht="110.25" hidden="1" x14ac:dyDescent="0.25">
      <c r="A265" s="204"/>
      <c r="B265" s="206"/>
      <c r="C265" s="163">
        <v>259</v>
      </c>
      <c r="D265" s="164" t="s">
        <v>1755</v>
      </c>
      <c r="E265" s="163" t="s">
        <v>1751</v>
      </c>
      <c r="F265" s="165">
        <v>2.41</v>
      </c>
      <c r="G265" s="172">
        <v>1</v>
      </c>
      <c r="H265" s="173" t="s">
        <v>1354</v>
      </c>
      <c r="I265" s="165">
        <v>2.41</v>
      </c>
      <c r="J265" s="174">
        <v>22168.799999999999</v>
      </c>
      <c r="K265" s="174">
        <v>1.1000000000000001</v>
      </c>
      <c r="L265" s="175">
        <v>1</v>
      </c>
      <c r="M265" s="174"/>
      <c r="N265" s="174"/>
      <c r="O265" s="176">
        <f t="shared" ref="O265:O318" si="31">J265*K265*L265*F265</f>
        <v>58769.488800000006</v>
      </c>
      <c r="P265" s="176"/>
      <c r="Q265" s="176"/>
      <c r="R265" s="174"/>
      <c r="S265" s="205"/>
      <c r="T265" s="207"/>
      <c r="U265" s="208">
        <v>240</v>
      </c>
      <c r="V265" s="212" t="s">
        <v>1755</v>
      </c>
      <c r="W265" s="216" t="s">
        <v>1751</v>
      </c>
      <c r="X265" s="213">
        <v>2.41</v>
      </c>
      <c r="Y265" s="201">
        <v>1</v>
      </c>
      <c r="Z265" s="184">
        <v>18755.7</v>
      </c>
      <c r="AA265" s="177">
        <v>1.1499999999999999</v>
      </c>
      <c r="AB265" s="177">
        <v>1</v>
      </c>
      <c r="AC265" s="177">
        <v>1</v>
      </c>
      <c r="AD265" s="177">
        <v>1</v>
      </c>
      <c r="AE265" s="184">
        <f t="shared" si="29"/>
        <v>51981.422549999996</v>
      </c>
      <c r="AF265" s="184">
        <f t="shared" si="30"/>
        <v>51981.422549999996</v>
      </c>
      <c r="AG265" s="185"/>
      <c r="AH265" s="185"/>
      <c r="AI265" s="185"/>
      <c r="AJ265" s="185"/>
      <c r="AK265" s="185"/>
      <c r="AL265" s="185"/>
      <c r="AM265" s="185"/>
      <c r="AN265" s="176">
        <v>58770</v>
      </c>
      <c r="AO265" s="176">
        <v>0</v>
      </c>
      <c r="AP265" s="176">
        <v>0</v>
      </c>
    </row>
    <row r="266" spans="1:42" ht="110.25" hidden="1" x14ac:dyDescent="0.25">
      <c r="A266" s="204"/>
      <c r="B266" s="206"/>
      <c r="C266" s="163">
        <v>260</v>
      </c>
      <c r="D266" s="164" t="s">
        <v>1756</v>
      </c>
      <c r="E266" s="163" t="s">
        <v>1751</v>
      </c>
      <c r="F266" s="165">
        <v>1.43</v>
      </c>
      <c r="G266" s="172">
        <v>1</v>
      </c>
      <c r="H266" s="173" t="s">
        <v>1354</v>
      </c>
      <c r="I266" s="165">
        <v>1.43</v>
      </c>
      <c r="J266" s="174">
        <v>22168.799999999999</v>
      </c>
      <c r="K266" s="174">
        <v>1.1000000000000001</v>
      </c>
      <c r="L266" s="175">
        <v>1</v>
      </c>
      <c r="M266" s="174"/>
      <c r="N266" s="174"/>
      <c r="O266" s="176">
        <f t="shared" si="31"/>
        <v>34871.522400000002</v>
      </c>
      <c r="P266" s="176"/>
      <c r="Q266" s="176"/>
      <c r="R266" s="174"/>
      <c r="S266" s="205"/>
      <c r="T266" s="207"/>
      <c r="U266" s="208">
        <v>241</v>
      </c>
      <c r="V266" s="212" t="s">
        <v>1756</v>
      </c>
      <c r="W266" s="216" t="s">
        <v>1751</v>
      </c>
      <c r="X266" s="213">
        <v>1.43</v>
      </c>
      <c r="Y266" s="201">
        <v>1</v>
      </c>
      <c r="Z266" s="184">
        <v>18755.7</v>
      </c>
      <c r="AA266" s="177">
        <v>1.1499999999999999</v>
      </c>
      <c r="AB266" s="177">
        <v>1</v>
      </c>
      <c r="AC266" s="177">
        <v>1</v>
      </c>
      <c r="AD266" s="177">
        <v>1</v>
      </c>
      <c r="AE266" s="184">
        <f t="shared" si="29"/>
        <v>30843.748649999998</v>
      </c>
      <c r="AF266" s="184">
        <f t="shared" si="30"/>
        <v>30843.748649999998</v>
      </c>
      <c r="AG266" s="185"/>
      <c r="AH266" s="185"/>
      <c r="AI266" s="185"/>
      <c r="AJ266" s="185"/>
      <c r="AK266" s="185"/>
      <c r="AL266" s="185"/>
      <c r="AM266" s="185"/>
      <c r="AN266" s="176">
        <v>34872</v>
      </c>
      <c r="AO266" s="176">
        <v>0</v>
      </c>
      <c r="AP266" s="176">
        <v>0</v>
      </c>
    </row>
    <row r="267" spans="1:42" ht="110.25" hidden="1" x14ac:dyDescent="0.25">
      <c r="A267" s="204"/>
      <c r="B267" s="206"/>
      <c r="C267" s="163">
        <v>261</v>
      </c>
      <c r="D267" s="164" t="s">
        <v>1757</v>
      </c>
      <c r="E267" s="163" t="s">
        <v>1751</v>
      </c>
      <c r="F267" s="165">
        <v>1.83</v>
      </c>
      <c r="G267" s="172">
        <v>1</v>
      </c>
      <c r="H267" s="173" t="s">
        <v>1354</v>
      </c>
      <c r="I267" s="165">
        <v>1.83</v>
      </c>
      <c r="J267" s="174">
        <v>22168.799999999999</v>
      </c>
      <c r="K267" s="174">
        <v>1.1000000000000001</v>
      </c>
      <c r="L267" s="175">
        <v>1</v>
      </c>
      <c r="M267" s="174"/>
      <c r="N267" s="174"/>
      <c r="O267" s="176">
        <f t="shared" si="31"/>
        <v>44625.794399999999</v>
      </c>
      <c r="P267" s="176"/>
      <c r="Q267" s="176"/>
      <c r="R267" s="174"/>
      <c r="S267" s="205"/>
      <c r="T267" s="207"/>
      <c r="U267" s="208">
        <v>242</v>
      </c>
      <c r="V267" s="212" t="s">
        <v>1757</v>
      </c>
      <c r="W267" s="216" t="s">
        <v>1751</v>
      </c>
      <c r="X267" s="213">
        <v>1.83</v>
      </c>
      <c r="Y267" s="201">
        <v>1</v>
      </c>
      <c r="Z267" s="184">
        <v>18755.7</v>
      </c>
      <c r="AA267" s="177">
        <v>1.1499999999999999</v>
      </c>
      <c r="AB267" s="177">
        <v>1</v>
      </c>
      <c r="AC267" s="177">
        <v>1</v>
      </c>
      <c r="AD267" s="177">
        <v>1</v>
      </c>
      <c r="AE267" s="184">
        <f t="shared" si="29"/>
        <v>39471.370650000004</v>
      </c>
      <c r="AF267" s="184">
        <f t="shared" si="30"/>
        <v>39471.370650000004</v>
      </c>
      <c r="AG267" s="185"/>
      <c r="AH267" s="185"/>
      <c r="AI267" s="185"/>
      <c r="AJ267" s="185"/>
      <c r="AK267" s="185"/>
      <c r="AL267" s="185"/>
      <c r="AM267" s="185"/>
      <c r="AN267" s="176">
        <v>44626</v>
      </c>
      <c r="AO267" s="176">
        <v>0</v>
      </c>
      <c r="AP267" s="176">
        <v>0</v>
      </c>
    </row>
    <row r="268" spans="1:42" ht="110.25" hidden="1" x14ac:dyDescent="0.25">
      <c r="A268" s="204"/>
      <c r="B268" s="206"/>
      <c r="C268" s="163">
        <v>262</v>
      </c>
      <c r="D268" s="164" t="s">
        <v>1758</v>
      </c>
      <c r="E268" s="163" t="s">
        <v>1751</v>
      </c>
      <c r="F268" s="165">
        <v>2.16</v>
      </c>
      <c r="G268" s="172">
        <v>1</v>
      </c>
      <c r="H268" s="173" t="s">
        <v>1354</v>
      </c>
      <c r="I268" s="165">
        <v>2.16</v>
      </c>
      <c r="J268" s="174">
        <v>22168.799999999999</v>
      </c>
      <c r="K268" s="174">
        <v>1.1000000000000001</v>
      </c>
      <c r="L268" s="175">
        <v>1</v>
      </c>
      <c r="M268" s="174"/>
      <c r="N268" s="174"/>
      <c r="O268" s="176">
        <f t="shared" si="31"/>
        <v>52673.068800000001</v>
      </c>
      <c r="P268" s="176"/>
      <c r="Q268" s="176"/>
      <c r="R268" s="174"/>
      <c r="S268" s="205">
        <v>41</v>
      </c>
      <c r="T268" s="207"/>
      <c r="U268" s="208">
        <v>243</v>
      </c>
      <c r="V268" s="212" t="s">
        <v>1758</v>
      </c>
      <c r="W268" s="216" t="s">
        <v>1751</v>
      </c>
      <c r="X268" s="213">
        <v>2.16</v>
      </c>
      <c r="Y268" s="201">
        <v>1</v>
      </c>
      <c r="Z268" s="184">
        <v>18755.7</v>
      </c>
      <c r="AA268" s="177">
        <v>1.1499999999999999</v>
      </c>
      <c r="AB268" s="177">
        <v>1</v>
      </c>
      <c r="AC268" s="177">
        <v>1</v>
      </c>
      <c r="AD268" s="177">
        <v>1</v>
      </c>
      <c r="AE268" s="184">
        <f t="shared" si="29"/>
        <v>46589.158800000005</v>
      </c>
      <c r="AF268" s="184">
        <f t="shared" si="30"/>
        <v>46589.158800000005</v>
      </c>
      <c r="AG268" s="185"/>
      <c r="AH268" s="185"/>
      <c r="AI268" s="185"/>
      <c r="AJ268" s="185"/>
      <c r="AK268" s="185"/>
      <c r="AL268" s="185"/>
      <c r="AM268" s="185"/>
      <c r="AN268" s="176">
        <v>52674</v>
      </c>
      <c r="AO268" s="176">
        <v>0</v>
      </c>
      <c r="AP268" s="176">
        <v>0</v>
      </c>
    </row>
    <row r="269" spans="1:42" ht="110.25" hidden="1" x14ac:dyDescent="0.25">
      <c r="A269" s="204">
        <v>47</v>
      </c>
      <c r="B269" s="206"/>
      <c r="C269" s="163">
        <v>263</v>
      </c>
      <c r="D269" s="164" t="s">
        <v>1759</v>
      </c>
      <c r="E269" s="163" t="s">
        <v>1751</v>
      </c>
      <c r="F269" s="165">
        <v>1.81</v>
      </c>
      <c r="G269" s="172">
        <v>1</v>
      </c>
      <c r="H269" s="173" t="s">
        <v>1354</v>
      </c>
      <c r="I269" s="165">
        <v>1.81</v>
      </c>
      <c r="J269" s="174">
        <v>22168.799999999999</v>
      </c>
      <c r="K269" s="174">
        <v>1.1000000000000001</v>
      </c>
      <c r="L269" s="175">
        <v>1</v>
      </c>
      <c r="M269" s="174"/>
      <c r="N269" s="174"/>
      <c r="O269" s="176">
        <f t="shared" si="31"/>
        <v>44138.080800000003</v>
      </c>
      <c r="P269" s="176"/>
      <c r="Q269" s="176"/>
      <c r="R269" s="174"/>
      <c r="S269" s="205">
        <v>42</v>
      </c>
      <c r="T269" s="207"/>
      <c r="U269" s="208">
        <v>244</v>
      </c>
      <c r="V269" s="212" t="s">
        <v>1759</v>
      </c>
      <c r="W269" s="216" t="s">
        <v>1751</v>
      </c>
      <c r="X269" s="213">
        <v>1.81</v>
      </c>
      <c r="Y269" s="201">
        <v>1</v>
      </c>
      <c r="Z269" s="184">
        <v>18755.7</v>
      </c>
      <c r="AA269" s="177">
        <v>1.1499999999999999</v>
      </c>
      <c r="AB269" s="177">
        <v>1</v>
      </c>
      <c r="AC269" s="177">
        <v>1</v>
      </c>
      <c r="AD269" s="177">
        <v>1</v>
      </c>
      <c r="AE269" s="184">
        <f t="shared" si="29"/>
        <v>39039.989549999998</v>
      </c>
      <c r="AF269" s="184">
        <f t="shared" si="30"/>
        <v>39039.989549999998</v>
      </c>
      <c r="AG269" s="185"/>
      <c r="AH269" s="185"/>
      <c r="AI269" s="185"/>
      <c r="AJ269" s="185"/>
      <c r="AK269" s="185"/>
      <c r="AL269" s="185"/>
      <c r="AM269" s="185"/>
      <c r="AN269" s="176">
        <v>44139</v>
      </c>
      <c r="AO269" s="176">
        <v>0</v>
      </c>
      <c r="AP269" s="176">
        <v>0</v>
      </c>
    </row>
    <row r="270" spans="1:42" ht="110.25" hidden="1" x14ac:dyDescent="0.25">
      <c r="A270" s="204">
        <v>48</v>
      </c>
      <c r="B270" s="206"/>
      <c r="C270" s="163">
        <v>264</v>
      </c>
      <c r="D270" s="164" t="s">
        <v>1760</v>
      </c>
      <c r="E270" s="163" t="s">
        <v>1751</v>
      </c>
      <c r="F270" s="165">
        <v>2.67</v>
      </c>
      <c r="G270" s="172">
        <v>1</v>
      </c>
      <c r="H270" s="173" t="s">
        <v>1354</v>
      </c>
      <c r="I270" s="165">
        <v>2.67</v>
      </c>
      <c r="J270" s="174">
        <v>22168.799999999999</v>
      </c>
      <c r="K270" s="174">
        <v>1.1000000000000001</v>
      </c>
      <c r="L270" s="175">
        <v>1</v>
      </c>
      <c r="M270" s="174"/>
      <c r="N270" s="174"/>
      <c r="O270" s="176">
        <f t="shared" si="31"/>
        <v>65109.765599999999</v>
      </c>
      <c r="P270" s="176"/>
      <c r="Q270" s="176"/>
      <c r="R270" s="174"/>
      <c r="S270" s="205">
        <v>43</v>
      </c>
      <c r="T270" s="207"/>
      <c r="U270" s="208">
        <v>245</v>
      </c>
      <c r="V270" s="212" t="s">
        <v>1760</v>
      </c>
      <c r="W270" s="216" t="s">
        <v>1751</v>
      </c>
      <c r="X270" s="213">
        <v>2.67</v>
      </c>
      <c r="Y270" s="201">
        <v>1</v>
      </c>
      <c r="Z270" s="184">
        <v>18755.7</v>
      </c>
      <c r="AA270" s="177">
        <v>1.1499999999999999</v>
      </c>
      <c r="AB270" s="177">
        <v>1</v>
      </c>
      <c r="AC270" s="177">
        <v>1</v>
      </c>
      <c r="AD270" s="177">
        <v>1</v>
      </c>
      <c r="AE270" s="184">
        <f t="shared" si="29"/>
        <v>57589.376849999993</v>
      </c>
      <c r="AF270" s="184">
        <f t="shared" si="30"/>
        <v>57589.376849999993</v>
      </c>
      <c r="AG270" s="185"/>
      <c r="AH270" s="185"/>
      <c r="AI270" s="185"/>
      <c r="AJ270" s="185"/>
      <c r="AK270" s="185"/>
      <c r="AL270" s="185"/>
      <c r="AM270" s="185"/>
      <c r="AN270" s="176">
        <v>65110</v>
      </c>
      <c r="AO270" s="176">
        <v>0</v>
      </c>
      <c r="AP270" s="176">
        <v>0</v>
      </c>
    </row>
    <row r="271" spans="1:42" ht="220.5" hidden="1" x14ac:dyDescent="0.25">
      <c r="A271" s="204">
        <v>49</v>
      </c>
      <c r="B271" s="206"/>
      <c r="C271" s="163">
        <v>265</v>
      </c>
      <c r="D271" s="164" t="s">
        <v>1761</v>
      </c>
      <c r="E271" s="163" t="s">
        <v>1751</v>
      </c>
      <c r="F271" s="165">
        <v>0.73</v>
      </c>
      <c r="G271" s="172">
        <v>1</v>
      </c>
      <c r="H271" s="172" t="s">
        <v>1343</v>
      </c>
      <c r="I271" s="165">
        <v>0.73</v>
      </c>
      <c r="J271" s="174">
        <v>22168.799999999999</v>
      </c>
      <c r="K271" s="174">
        <v>1.1000000000000001</v>
      </c>
      <c r="L271" s="175">
        <v>1</v>
      </c>
      <c r="M271" s="174"/>
      <c r="N271" s="174"/>
      <c r="O271" s="176">
        <f t="shared" si="31"/>
        <v>17801.546399999999</v>
      </c>
      <c r="P271" s="176"/>
      <c r="Q271" s="176"/>
      <c r="R271" s="174"/>
      <c r="S271" s="205">
        <v>44</v>
      </c>
      <c r="T271" s="207"/>
      <c r="U271" s="208">
        <v>246</v>
      </c>
      <c r="V271" s="212" t="s">
        <v>1762</v>
      </c>
      <c r="W271" s="216" t="s">
        <v>1751</v>
      </c>
      <c r="X271" s="213">
        <v>0.73</v>
      </c>
      <c r="Y271" s="201">
        <v>0.3</v>
      </c>
      <c r="Z271" s="184">
        <v>18755.7</v>
      </c>
      <c r="AA271" s="177">
        <v>1.1499999999999999</v>
      </c>
      <c r="AB271" s="177">
        <v>1</v>
      </c>
      <c r="AC271" s="177">
        <v>1</v>
      </c>
      <c r="AD271" s="177">
        <v>1</v>
      </c>
      <c r="AE271" s="184">
        <f t="shared" si="29"/>
        <v>15745.41015</v>
      </c>
      <c r="AF271" s="184">
        <f t="shared" si="30"/>
        <v>4723.6230449999994</v>
      </c>
      <c r="AG271" s="185"/>
      <c r="AH271" s="185"/>
      <c r="AI271" s="185"/>
      <c r="AJ271" s="185"/>
      <c r="AK271" s="185"/>
      <c r="AL271" s="185"/>
      <c r="AM271" s="185"/>
      <c r="AN271" s="176">
        <v>17802</v>
      </c>
      <c r="AO271" s="176">
        <v>0</v>
      </c>
      <c r="AP271" s="176">
        <v>0</v>
      </c>
    </row>
    <row r="272" spans="1:42" ht="110.25" x14ac:dyDescent="0.25">
      <c r="A272" s="204">
        <v>50</v>
      </c>
      <c r="B272" s="214" t="s">
        <v>1763</v>
      </c>
      <c r="C272" s="163">
        <v>266</v>
      </c>
      <c r="D272" s="164" t="s">
        <v>1764</v>
      </c>
      <c r="E272" s="163" t="s">
        <v>1751</v>
      </c>
      <c r="F272" s="165">
        <v>0.76</v>
      </c>
      <c r="G272" s="172">
        <v>1</v>
      </c>
      <c r="H272" s="172" t="s">
        <v>1343</v>
      </c>
      <c r="I272" s="165">
        <v>0.76</v>
      </c>
      <c r="J272" s="174">
        <v>22168.799999999999</v>
      </c>
      <c r="K272" s="174">
        <v>1</v>
      </c>
      <c r="L272" s="175">
        <v>1</v>
      </c>
      <c r="M272" s="174">
        <v>1.1499999999999999</v>
      </c>
      <c r="N272" s="174"/>
      <c r="O272" s="176">
        <f>J272*F272*K272*L272*M272</f>
        <v>19375.531199999998</v>
      </c>
      <c r="P272" s="176"/>
      <c r="Q272" s="176"/>
      <c r="R272" s="174"/>
      <c r="S272" s="205">
        <v>45</v>
      </c>
      <c r="T272" s="207" t="s">
        <v>1765</v>
      </c>
      <c r="U272" s="208">
        <v>247</v>
      </c>
      <c r="V272" s="212" t="s">
        <v>1764</v>
      </c>
      <c r="W272" s="216" t="s">
        <v>1751</v>
      </c>
      <c r="X272" s="213">
        <v>0.76</v>
      </c>
      <c r="Y272" s="201">
        <v>0.3</v>
      </c>
      <c r="Z272" s="184">
        <v>18755.7</v>
      </c>
      <c r="AA272" s="177">
        <v>1</v>
      </c>
      <c r="AB272" s="177">
        <v>1</v>
      </c>
      <c r="AC272" s="177">
        <v>1</v>
      </c>
      <c r="AD272" s="177">
        <v>1</v>
      </c>
      <c r="AE272" s="184">
        <f t="shared" si="29"/>
        <v>14254.332</v>
      </c>
      <c r="AF272" s="184">
        <f t="shared" si="30"/>
        <v>4276.2996000000003</v>
      </c>
      <c r="AG272" s="185"/>
      <c r="AH272" s="185"/>
      <c r="AI272" s="185"/>
      <c r="AJ272" s="185"/>
      <c r="AK272" s="185"/>
      <c r="AL272" s="185"/>
      <c r="AM272" s="185"/>
      <c r="AN272" s="176">
        <v>19376</v>
      </c>
      <c r="AO272" s="176">
        <v>0</v>
      </c>
      <c r="AP272" s="176">
        <v>0</v>
      </c>
    </row>
    <row r="273" spans="1:42" ht="47.25" hidden="1" x14ac:dyDescent="0.25">
      <c r="A273" s="204">
        <v>51</v>
      </c>
      <c r="B273" s="206"/>
      <c r="C273" s="163">
        <v>267</v>
      </c>
      <c r="D273" s="164" t="s">
        <v>1766</v>
      </c>
      <c r="E273" s="163" t="s">
        <v>1751</v>
      </c>
      <c r="F273" s="165">
        <v>2.42</v>
      </c>
      <c r="G273" s="172">
        <v>1</v>
      </c>
      <c r="H273" s="172" t="s">
        <v>1343</v>
      </c>
      <c r="I273" s="165">
        <v>2.42</v>
      </c>
      <c r="J273" s="174">
        <v>22168.799999999999</v>
      </c>
      <c r="K273" s="174">
        <v>1.1000000000000001</v>
      </c>
      <c r="L273" s="175">
        <v>1</v>
      </c>
      <c r="M273" s="174"/>
      <c r="N273" s="174"/>
      <c r="O273" s="176">
        <f t="shared" si="31"/>
        <v>59013.345600000001</v>
      </c>
      <c r="P273" s="176"/>
      <c r="Q273" s="176"/>
      <c r="R273" s="174"/>
      <c r="S273" s="205"/>
      <c r="T273" s="207"/>
      <c r="U273" s="208">
        <v>248</v>
      </c>
      <c r="V273" s="212" t="s">
        <v>1767</v>
      </c>
      <c r="W273" s="216" t="s">
        <v>1751</v>
      </c>
      <c r="X273" s="213">
        <v>2.42</v>
      </c>
      <c r="Y273" s="201">
        <v>0.3</v>
      </c>
      <c r="Z273" s="184">
        <v>18755.7</v>
      </c>
      <c r="AA273" s="177">
        <v>1.1499999999999999</v>
      </c>
      <c r="AB273" s="177">
        <v>1</v>
      </c>
      <c r="AC273" s="177">
        <v>1</v>
      </c>
      <c r="AD273" s="177">
        <v>1</v>
      </c>
      <c r="AE273" s="184">
        <f t="shared" si="29"/>
        <v>52197.113099999995</v>
      </c>
      <c r="AF273" s="184">
        <f t="shared" si="30"/>
        <v>15659.133929999998</v>
      </c>
      <c r="AG273" s="185"/>
      <c r="AH273" s="185"/>
      <c r="AI273" s="185"/>
      <c r="AJ273" s="185"/>
      <c r="AK273" s="185"/>
      <c r="AL273" s="185"/>
      <c r="AM273" s="185"/>
      <c r="AN273" s="176">
        <v>59014</v>
      </c>
      <c r="AO273" s="176">
        <v>0</v>
      </c>
      <c r="AP273" s="176">
        <v>0</v>
      </c>
    </row>
    <row r="274" spans="1:42" ht="47.25" hidden="1" x14ac:dyDescent="0.25">
      <c r="B274" s="206"/>
      <c r="C274" s="163">
        <v>268</v>
      </c>
      <c r="D274" s="164" t="s">
        <v>1768</v>
      </c>
      <c r="E274" s="163" t="s">
        <v>1751</v>
      </c>
      <c r="F274" s="165">
        <v>3.51</v>
      </c>
      <c r="G274" s="172">
        <v>1</v>
      </c>
      <c r="H274" s="172" t="s">
        <v>1343</v>
      </c>
      <c r="I274" s="165">
        <v>3.51</v>
      </c>
      <c r="J274" s="174">
        <v>22168.799999999999</v>
      </c>
      <c r="K274" s="174">
        <v>1.1000000000000001</v>
      </c>
      <c r="L274" s="175">
        <v>1</v>
      </c>
      <c r="M274" s="174"/>
      <c r="N274" s="174"/>
      <c r="O274" s="176">
        <f t="shared" si="31"/>
        <v>85593.736799999999</v>
      </c>
      <c r="P274" s="176"/>
      <c r="Q274" s="176"/>
      <c r="R274" s="174"/>
      <c r="S274" s="205"/>
      <c r="T274" s="207"/>
      <c r="U274" s="208">
        <v>249</v>
      </c>
      <c r="V274" s="212" t="s">
        <v>1769</v>
      </c>
      <c r="W274" s="216" t="s">
        <v>1751</v>
      </c>
      <c r="X274" s="213">
        <v>3.51</v>
      </c>
      <c r="Y274" s="201">
        <v>0.3</v>
      </c>
      <c r="Z274" s="184">
        <v>18755.7</v>
      </c>
      <c r="AA274" s="177">
        <v>1.1499999999999999</v>
      </c>
      <c r="AB274" s="177">
        <v>1</v>
      </c>
      <c r="AC274" s="177">
        <v>1</v>
      </c>
      <c r="AD274" s="177">
        <v>1</v>
      </c>
      <c r="AE274" s="184">
        <f t="shared" si="29"/>
        <v>75707.383049999989</v>
      </c>
      <c r="AF274" s="184">
        <f t="shared" si="30"/>
        <v>22712.214914999997</v>
      </c>
      <c r="AG274" s="185"/>
      <c r="AH274" s="185"/>
      <c r="AI274" s="185"/>
      <c r="AJ274" s="185"/>
      <c r="AK274" s="185"/>
      <c r="AL274" s="185"/>
      <c r="AM274" s="185"/>
      <c r="AN274" s="176">
        <v>85594</v>
      </c>
      <c r="AO274" s="176">
        <v>0</v>
      </c>
      <c r="AP274" s="176">
        <v>0</v>
      </c>
    </row>
    <row r="275" spans="1:42" ht="47.25" hidden="1" x14ac:dyDescent="0.25">
      <c r="B275" s="206"/>
      <c r="C275" s="163">
        <v>269</v>
      </c>
      <c r="D275" s="164" t="s">
        <v>1770</v>
      </c>
      <c r="E275" s="163" t="s">
        <v>1751</v>
      </c>
      <c r="F275" s="165">
        <v>4.0199999999999996</v>
      </c>
      <c r="G275" s="172">
        <v>1</v>
      </c>
      <c r="H275" s="172" t="s">
        <v>1343</v>
      </c>
      <c r="I275" s="165">
        <v>4.0199999999999996</v>
      </c>
      <c r="J275" s="174">
        <v>22168.799999999999</v>
      </c>
      <c r="K275" s="174">
        <v>1.1000000000000001</v>
      </c>
      <c r="L275" s="175">
        <v>1</v>
      </c>
      <c r="M275" s="174"/>
      <c r="N275" s="174"/>
      <c r="O275" s="176">
        <f t="shared" si="31"/>
        <v>98030.433599999989</v>
      </c>
      <c r="P275" s="176"/>
      <c r="Q275" s="176"/>
      <c r="R275" s="174"/>
      <c r="S275" s="205"/>
      <c r="T275" s="207"/>
      <c r="U275" s="208">
        <v>250</v>
      </c>
      <c r="V275" s="212" t="s">
        <v>1771</v>
      </c>
      <c r="W275" s="216" t="s">
        <v>1751</v>
      </c>
      <c r="X275" s="213">
        <v>4.0199999999999996</v>
      </c>
      <c r="Y275" s="201">
        <v>0.3</v>
      </c>
      <c r="Z275" s="184">
        <v>18755.7</v>
      </c>
      <c r="AA275" s="177">
        <v>1.1499999999999999</v>
      </c>
      <c r="AB275" s="177">
        <v>1</v>
      </c>
      <c r="AC275" s="177">
        <v>1</v>
      </c>
      <c r="AD275" s="177">
        <v>1</v>
      </c>
      <c r="AE275" s="184">
        <f t="shared" si="29"/>
        <v>86707.601099999985</v>
      </c>
      <c r="AF275" s="184">
        <f t="shared" si="30"/>
        <v>26012.280329999994</v>
      </c>
      <c r="AG275" s="185"/>
      <c r="AH275" s="185"/>
      <c r="AI275" s="185"/>
      <c r="AJ275" s="185"/>
      <c r="AK275" s="185"/>
      <c r="AL275" s="185"/>
      <c r="AM275" s="185"/>
      <c r="AN275" s="176">
        <v>98031</v>
      </c>
      <c r="AO275" s="176">
        <v>0</v>
      </c>
      <c r="AP275" s="176">
        <v>0</v>
      </c>
    </row>
    <row r="276" spans="1:42" ht="126" hidden="1" x14ac:dyDescent="0.25">
      <c r="B276" s="206"/>
      <c r="C276" s="163">
        <v>270</v>
      </c>
      <c r="D276" s="164" t="s">
        <v>1772</v>
      </c>
      <c r="E276" s="163" t="s">
        <v>1751</v>
      </c>
      <c r="F276" s="165">
        <v>0.84</v>
      </c>
      <c r="G276" s="172">
        <v>1</v>
      </c>
      <c r="H276" s="172" t="s">
        <v>1343</v>
      </c>
      <c r="I276" s="165">
        <v>0.84</v>
      </c>
      <c r="J276" s="174">
        <v>22168.799999999999</v>
      </c>
      <c r="K276" s="174">
        <v>1.1000000000000001</v>
      </c>
      <c r="L276" s="175">
        <v>1</v>
      </c>
      <c r="M276" s="174"/>
      <c r="N276" s="174"/>
      <c r="O276" s="176">
        <f t="shared" si="31"/>
        <v>20483.9712</v>
      </c>
      <c r="P276" s="176"/>
      <c r="Q276" s="176"/>
      <c r="R276" s="174"/>
      <c r="S276" s="205"/>
      <c r="T276" s="207"/>
      <c r="U276" s="208">
        <v>251</v>
      </c>
      <c r="V276" s="212" t="s">
        <v>1772</v>
      </c>
      <c r="W276" s="216" t="s">
        <v>1751</v>
      </c>
      <c r="X276" s="213">
        <v>0.84</v>
      </c>
      <c r="Y276" s="201">
        <v>0.3</v>
      </c>
      <c r="Z276" s="184">
        <v>18755.7</v>
      </c>
      <c r="AA276" s="177">
        <v>1.1499999999999999</v>
      </c>
      <c r="AB276" s="177">
        <v>1</v>
      </c>
      <c r="AC276" s="177">
        <v>1</v>
      </c>
      <c r="AD276" s="177">
        <v>1</v>
      </c>
      <c r="AE276" s="184">
        <f t="shared" si="29"/>
        <v>18118.0062</v>
      </c>
      <c r="AF276" s="184">
        <f t="shared" si="30"/>
        <v>5435.4018599999999</v>
      </c>
      <c r="AG276" s="185"/>
      <c r="AH276" s="185"/>
      <c r="AI276" s="185"/>
      <c r="AJ276" s="185"/>
      <c r="AK276" s="185"/>
      <c r="AL276" s="185"/>
      <c r="AM276" s="185"/>
      <c r="AN276" s="176">
        <v>20484</v>
      </c>
      <c r="AO276" s="176">
        <v>0</v>
      </c>
      <c r="AP276" s="176">
        <v>0</v>
      </c>
    </row>
    <row r="277" spans="1:42" ht="189" hidden="1" x14ac:dyDescent="0.25">
      <c r="B277" s="206"/>
      <c r="C277" s="163">
        <v>271</v>
      </c>
      <c r="D277" s="164" t="s">
        <v>1773</v>
      </c>
      <c r="E277" s="163" t="s">
        <v>1751</v>
      </c>
      <c r="F277" s="165">
        <v>0.5</v>
      </c>
      <c r="G277" s="172">
        <v>1</v>
      </c>
      <c r="H277" s="173">
        <v>1</v>
      </c>
      <c r="I277" s="165">
        <v>0.5</v>
      </c>
      <c r="J277" s="174">
        <v>22168.799999999999</v>
      </c>
      <c r="K277" s="174">
        <v>1.1000000000000001</v>
      </c>
      <c r="L277" s="175">
        <v>1</v>
      </c>
      <c r="M277" s="174"/>
      <c r="N277" s="174"/>
      <c r="O277" s="176">
        <f t="shared" si="31"/>
        <v>12192.84</v>
      </c>
      <c r="P277" s="176"/>
      <c r="Q277" s="176"/>
      <c r="R277" s="174"/>
      <c r="S277" s="205"/>
      <c r="T277" s="207"/>
      <c r="U277" s="208">
        <v>252</v>
      </c>
      <c r="V277" s="212" t="s">
        <v>1774</v>
      </c>
      <c r="W277" s="216" t="s">
        <v>1751</v>
      </c>
      <c r="X277" s="213">
        <v>0.66</v>
      </c>
      <c r="Y277" s="201">
        <v>1</v>
      </c>
      <c r="Z277" s="184">
        <v>18755.7</v>
      </c>
      <c r="AA277" s="177">
        <v>1.1499999999999999</v>
      </c>
      <c r="AB277" s="177">
        <v>1</v>
      </c>
      <c r="AC277" s="177">
        <v>1</v>
      </c>
      <c r="AD277" s="177">
        <v>1</v>
      </c>
      <c r="AE277" s="184">
        <f t="shared" si="29"/>
        <v>14235.576299999999</v>
      </c>
      <c r="AF277" s="184">
        <f t="shared" si="30"/>
        <v>14235.576299999999</v>
      </c>
      <c r="AG277" s="185"/>
      <c r="AH277" s="185"/>
      <c r="AI277" s="185"/>
      <c r="AJ277" s="185"/>
      <c r="AK277" s="185"/>
      <c r="AL277" s="185"/>
      <c r="AM277" s="185"/>
      <c r="AN277" s="176">
        <v>12193</v>
      </c>
      <c r="AO277" s="176">
        <v>0</v>
      </c>
      <c r="AP277" s="176">
        <v>0</v>
      </c>
    </row>
    <row r="278" spans="1:42" ht="110.25" hidden="1" x14ac:dyDescent="0.25">
      <c r="B278" s="206"/>
      <c r="C278" s="163">
        <v>272</v>
      </c>
      <c r="D278" s="164" t="s">
        <v>1775</v>
      </c>
      <c r="E278" s="163" t="s">
        <v>1751</v>
      </c>
      <c r="F278" s="165">
        <v>0.37</v>
      </c>
      <c r="G278" s="172">
        <v>1</v>
      </c>
      <c r="H278" s="172" t="s">
        <v>1343</v>
      </c>
      <c r="I278" s="165">
        <v>0.37</v>
      </c>
      <c r="J278" s="174">
        <v>22168.799999999999</v>
      </c>
      <c r="K278" s="174">
        <v>1</v>
      </c>
      <c r="L278" s="175">
        <v>1</v>
      </c>
      <c r="M278" s="174"/>
      <c r="N278" s="174"/>
      <c r="O278" s="176">
        <f t="shared" si="31"/>
        <v>8202.4560000000001</v>
      </c>
      <c r="P278" s="176"/>
      <c r="Q278" s="176"/>
      <c r="R278" s="174"/>
      <c r="S278" s="205"/>
      <c r="T278" s="207"/>
      <c r="U278" s="208">
        <v>253</v>
      </c>
      <c r="V278" s="212" t="s">
        <v>1775</v>
      </c>
      <c r="W278" s="216" t="s">
        <v>1751</v>
      </c>
      <c r="X278" s="213">
        <v>0.37</v>
      </c>
      <c r="Y278" s="201">
        <v>0.3</v>
      </c>
      <c r="Z278" s="184">
        <v>18755.7</v>
      </c>
      <c r="AA278" s="177">
        <v>1</v>
      </c>
      <c r="AB278" s="177">
        <v>1</v>
      </c>
      <c r="AC278" s="177">
        <v>1</v>
      </c>
      <c r="AD278" s="177">
        <v>1</v>
      </c>
      <c r="AE278" s="184">
        <f t="shared" si="29"/>
        <v>6939.6090000000004</v>
      </c>
      <c r="AF278" s="184">
        <f t="shared" si="30"/>
        <v>2081.8827000000001</v>
      </c>
      <c r="AG278" s="185"/>
      <c r="AH278" s="185"/>
      <c r="AI278" s="185"/>
      <c r="AJ278" s="185"/>
      <c r="AK278" s="185"/>
      <c r="AL278" s="185"/>
      <c r="AM278" s="185"/>
      <c r="AN278" s="176">
        <v>8203</v>
      </c>
      <c r="AO278" s="176">
        <v>0</v>
      </c>
      <c r="AP278" s="176">
        <v>0</v>
      </c>
    </row>
    <row r="279" spans="1:42" ht="141.75" hidden="1" x14ac:dyDescent="0.25">
      <c r="B279" s="206"/>
      <c r="C279" s="163">
        <v>273</v>
      </c>
      <c r="D279" s="164" t="s">
        <v>1776</v>
      </c>
      <c r="E279" s="163" t="s">
        <v>1751</v>
      </c>
      <c r="F279" s="165">
        <v>1.19</v>
      </c>
      <c r="G279" s="172">
        <v>1</v>
      </c>
      <c r="H279" s="173" t="s">
        <v>1354</v>
      </c>
      <c r="I279" s="165">
        <v>1.19</v>
      </c>
      <c r="J279" s="174">
        <v>22168.799999999999</v>
      </c>
      <c r="K279" s="174">
        <v>1.1000000000000001</v>
      </c>
      <c r="L279" s="175">
        <v>1</v>
      </c>
      <c r="M279" s="174"/>
      <c r="N279" s="174"/>
      <c r="O279" s="176">
        <f t="shared" si="31"/>
        <v>29018.959199999998</v>
      </c>
      <c r="P279" s="176"/>
      <c r="Q279" s="176"/>
      <c r="R279" s="174"/>
      <c r="S279" s="205"/>
      <c r="T279" s="207"/>
      <c r="U279" s="208">
        <v>254</v>
      </c>
      <c r="V279" s="212" t="s">
        <v>1776</v>
      </c>
      <c r="W279" s="216" t="s">
        <v>1751</v>
      </c>
      <c r="X279" s="213">
        <v>1.19</v>
      </c>
      <c r="Y279" s="201">
        <v>1</v>
      </c>
      <c r="Z279" s="184">
        <v>18755.7</v>
      </c>
      <c r="AA279" s="177">
        <v>1.1499999999999999</v>
      </c>
      <c r="AB279" s="177">
        <v>1</v>
      </c>
      <c r="AC279" s="177">
        <v>1</v>
      </c>
      <c r="AD279" s="177">
        <v>1</v>
      </c>
      <c r="AE279" s="184">
        <f t="shared" si="29"/>
        <v>25667.175449999999</v>
      </c>
      <c r="AF279" s="184">
        <f t="shared" si="30"/>
        <v>25667.175449999999</v>
      </c>
      <c r="AG279" s="185"/>
      <c r="AH279" s="185"/>
      <c r="AI279" s="185"/>
      <c r="AJ279" s="185"/>
      <c r="AK279" s="185"/>
      <c r="AL279" s="185"/>
      <c r="AM279" s="185"/>
      <c r="AN279" s="176">
        <v>29019</v>
      </c>
      <c r="AO279" s="176">
        <v>0</v>
      </c>
      <c r="AP279" s="176">
        <v>0</v>
      </c>
    </row>
    <row r="280" spans="1:42" ht="94.5" hidden="1" x14ac:dyDescent="0.25">
      <c r="B280" s="206"/>
      <c r="C280" s="163">
        <v>274</v>
      </c>
      <c r="D280" s="164" t="s">
        <v>1777</v>
      </c>
      <c r="E280" s="163" t="s">
        <v>1778</v>
      </c>
      <c r="F280" s="165">
        <v>1.1499999999999999</v>
      </c>
      <c r="G280" s="172">
        <v>1</v>
      </c>
      <c r="H280" s="173" t="s">
        <v>1354</v>
      </c>
      <c r="I280" s="165">
        <v>1.1499999999999999</v>
      </c>
      <c r="J280" s="174">
        <v>22168.799999999999</v>
      </c>
      <c r="K280" s="174">
        <v>1.1000000000000001</v>
      </c>
      <c r="L280" s="175">
        <v>1</v>
      </c>
      <c r="M280" s="174"/>
      <c r="N280" s="174"/>
      <c r="O280" s="176">
        <f t="shared" si="31"/>
        <v>28043.531999999999</v>
      </c>
      <c r="P280" s="176"/>
      <c r="Q280" s="176"/>
      <c r="R280" s="174"/>
      <c r="S280" s="205"/>
      <c r="T280" s="207"/>
      <c r="U280" s="208">
        <v>255</v>
      </c>
      <c r="V280" s="212" t="s">
        <v>1777</v>
      </c>
      <c r="W280" s="216" t="s">
        <v>1778</v>
      </c>
      <c r="X280" s="213">
        <v>1.1499999999999999</v>
      </c>
      <c r="Y280" s="201">
        <v>1</v>
      </c>
      <c r="Z280" s="184">
        <v>18755.7</v>
      </c>
      <c r="AA280" s="177">
        <v>1.1499999999999999</v>
      </c>
      <c r="AB280" s="177">
        <v>1</v>
      </c>
      <c r="AC280" s="177">
        <v>1</v>
      </c>
      <c r="AD280" s="177">
        <v>1</v>
      </c>
      <c r="AE280" s="184">
        <f t="shared" si="29"/>
        <v>24804.413249999998</v>
      </c>
      <c r="AF280" s="184">
        <f t="shared" si="30"/>
        <v>24804.413249999998</v>
      </c>
      <c r="AG280" s="185"/>
      <c r="AH280" s="185"/>
      <c r="AI280" s="185"/>
      <c r="AJ280" s="185"/>
      <c r="AK280" s="185"/>
      <c r="AL280" s="185"/>
      <c r="AM280" s="185"/>
      <c r="AN280" s="176">
        <v>28044</v>
      </c>
      <c r="AO280" s="176">
        <v>0</v>
      </c>
      <c r="AP280" s="176">
        <v>0</v>
      </c>
    </row>
    <row r="281" spans="1:42" ht="94.5" hidden="1" x14ac:dyDescent="0.25">
      <c r="B281" s="206"/>
      <c r="C281" s="163">
        <v>275</v>
      </c>
      <c r="D281" s="164" t="s">
        <v>1779</v>
      </c>
      <c r="E281" s="163" t="s">
        <v>1778</v>
      </c>
      <c r="F281" s="165">
        <v>1.43</v>
      </c>
      <c r="G281" s="172">
        <v>1</v>
      </c>
      <c r="H281" s="173" t="s">
        <v>1354</v>
      </c>
      <c r="I281" s="165">
        <v>1.43</v>
      </c>
      <c r="J281" s="174">
        <v>22168.799999999999</v>
      </c>
      <c r="K281" s="174">
        <v>1.1000000000000001</v>
      </c>
      <c r="L281" s="175">
        <v>1</v>
      </c>
      <c r="M281" s="174"/>
      <c r="N281" s="174"/>
      <c r="O281" s="176">
        <f t="shared" si="31"/>
        <v>34871.522400000002</v>
      </c>
      <c r="P281" s="176"/>
      <c r="Q281" s="176"/>
      <c r="R281" s="174"/>
      <c r="S281" s="205"/>
      <c r="T281" s="207"/>
      <c r="U281" s="208">
        <v>256</v>
      </c>
      <c r="V281" s="212" t="s">
        <v>1779</v>
      </c>
      <c r="W281" s="216" t="s">
        <v>1778</v>
      </c>
      <c r="X281" s="213">
        <v>1.43</v>
      </c>
      <c r="Y281" s="201">
        <v>1</v>
      </c>
      <c r="Z281" s="184">
        <v>18755.7</v>
      </c>
      <c r="AA281" s="177">
        <v>1.1499999999999999</v>
      </c>
      <c r="AB281" s="177">
        <v>1</v>
      </c>
      <c r="AC281" s="177">
        <v>1</v>
      </c>
      <c r="AD281" s="177">
        <v>1</v>
      </c>
      <c r="AE281" s="184">
        <f t="shared" si="29"/>
        <v>30843.748649999998</v>
      </c>
      <c r="AF281" s="184">
        <f t="shared" si="30"/>
        <v>30843.748649999998</v>
      </c>
      <c r="AG281" s="185"/>
      <c r="AH281" s="185"/>
      <c r="AI281" s="185"/>
      <c r="AJ281" s="185"/>
      <c r="AK281" s="185"/>
      <c r="AL281" s="185"/>
      <c r="AM281" s="185"/>
      <c r="AN281" s="176">
        <v>34872</v>
      </c>
      <c r="AO281" s="176">
        <v>0</v>
      </c>
      <c r="AP281" s="176">
        <v>0</v>
      </c>
    </row>
    <row r="282" spans="1:42" ht="94.5" hidden="1" x14ac:dyDescent="0.25">
      <c r="B282" s="206"/>
      <c r="C282" s="163">
        <v>276</v>
      </c>
      <c r="D282" s="164" t="s">
        <v>1780</v>
      </c>
      <c r="E282" s="163" t="s">
        <v>1778</v>
      </c>
      <c r="F282" s="165">
        <v>3</v>
      </c>
      <c r="G282" s="172">
        <v>1</v>
      </c>
      <c r="H282" s="173" t="s">
        <v>1354</v>
      </c>
      <c r="I282" s="165">
        <v>3</v>
      </c>
      <c r="J282" s="174">
        <v>22168.799999999999</v>
      </c>
      <c r="K282" s="174">
        <v>1.1000000000000001</v>
      </c>
      <c r="L282" s="175">
        <v>1</v>
      </c>
      <c r="M282" s="174"/>
      <c r="N282" s="174"/>
      <c r="O282" s="176">
        <f t="shared" si="31"/>
        <v>73157.040000000008</v>
      </c>
      <c r="P282" s="176"/>
      <c r="Q282" s="176"/>
      <c r="R282" s="174"/>
      <c r="S282" s="205"/>
      <c r="T282" s="207"/>
      <c r="U282" s="208">
        <v>257</v>
      </c>
      <c r="V282" s="212" t="s">
        <v>1780</v>
      </c>
      <c r="W282" s="216" t="s">
        <v>1778</v>
      </c>
      <c r="X282" s="213">
        <v>3</v>
      </c>
      <c r="Y282" s="201">
        <v>1</v>
      </c>
      <c r="Z282" s="184">
        <v>18755.7</v>
      </c>
      <c r="AA282" s="177">
        <v>1.1499999999999999</v>
      </c>
      <c r="AB282" s="177">
        <v>1</v>
      </c>
      <c r="AC282" s="177">
        <v>1</v>
      </c>
      <c r="AD282" s="177">
        <v>1</v>
      </c>
      <c r="AE282" s="184">
        <f t="shared" si="29"/>
        <v>64707.165000000001</v>
      </c>
      <c r="AF282" s="184">
        <f t="shared" si="30"/>
        <v>64707.165000000001</v>
      </c>
      <c r="AG282" s="185"/>
      <c r="AH282" s="185"/>
      <c r="AI282" s="185"/>
      <c r="AJ282" s="185"/>
      <c r="AK282" s="185"/>
      <c r="AL282" s="185"/>
      <c r="AM282" s="185"/>
      <c r="AN282" s="176">
        <v>73158</v>
      </c>
      <c r="AO282" s="176">
        <v>0</v>
      </c>
      <c r="AP282" s="176">
        <v>0</v>
      </c>
    </row>
    <row r="283" spans="1:42" ht="94.5" hidden="1" x14ac:dyDescent="0.25">
      <c r="B283" s="206"/>
      <c r="C283" s="163">
        <v>277</v>
      </c>
      <c r="D283" s="164" t="s">
        <v>1781</v>
      </c>
      <c r="E283" s="163" t="s">
        <v>1778</v>
      </c>
      <c r="F283" s="165">
        <v>4.3</v>
      </c>
      <c r="G283" s="172">
        <v>1</v>
      </c>
      <c r="H283" s="173" t="s">
        <v>1354</v>
      </c>
      <c r="I283" s="165">
        <v>4.3</v>
      </c>
      <c r="J283" s="174">
        <v>22168.799999999999</v>
      </c>
      <c r="K283" s="174">
        <v>1.1000000000000001</v>
      </c>
      <c r="L283" s="175">
        <v>1</v>
      </c>
      <c r="M283" s="174"/>
      <c r="N283" s="174"/>
      <c r="O283" s="176">
        <f t="shared" si="31"/>
        <v>104858.424</v>
      </c>
      <c r="P283" s="176"/>
      <c r="Q283" s="176"/>
      <c r="R283" s="174"/>
      <c r="S283" s="205"/>
      <c r="T283" s="207"/>
      <c r="U283" s="208">
        <v>258</v>
      </c>
      <c r="V283" s="212" t="s">
        <v>1781</v>
      </c>
      <c r="W283" s="216" t="s">
        <v>1778</v>
      </c>
      <c r="X283" s="213">
        <v>4.3</v>
      </c>
      <c r="Y283" s="201">
        <v>1</v>
      </c>
      <c r="Z283" s="184">
        <v>18755.7</v>
      </c>
      <c r="AA283" s="177">
        <v>1.1499999999999999</v>
      </c>
      <c r="AB283" s="177">
        <v>1</v>
      </c>
      <c r="AC283" s="177">
        <v>1</v>
      </c>
      <c r="AD283" s="177">
        <v>1</v>
      </c>
      <c r="AE283" s="184">
        <f t="shared" si="29"/>
        <v>92746.936499999982</v>
      </c>
      <c r="AF283" s="184">
        <f t="shared" si="30"/>
        <v>92746.936499999982</v>
      </c>
      <c r="AG283" s="185"/>
      <c r="AH283" s="185"/>
      <c r="AI283" s="185"/>
      <c r="AJ283" s="185"/>
      <c r="AK283" s="185"/>
      <c r="AL283" s="185"/>
      <c r="AM283" s="185"/>
      <c r="AN283" s="176">
        <v>104859</v>
      </c>
      <c r="AO283" s="176">
        <v>0</v>
      </c>
      <c r="AP283" s="176">
        <v>0</v>
      </c>
    </row>
    <row r="284" spans="1:42" ht="78.75" hidden="1" x14ac:dyDescent="0.25">
      <c r="B284" s="206"/>
      <c r="C284" s="163">
        <v>278</v>
      </c>
      <c r="D284" s="164" t="s">
        <v>1782</v>
      </c>
      <c r="E284" s="163" t="s">
        <v>1778</v>
      </c>
      <c r="F284" s="165">
        <v>2.42</v>
      </c>
      <c r="G284" s="172">
        <v>1</v>
      </c>
      <c r="H284" s="173" t="s">
        <v>1354</v>
      </c>
      <c r="I284" s="165">
        <v>2.42</v>
      </c>
      <c r="J284" s="174">
        <v>22168.799999999999</v>
      </c>
      <c r="K284" s="174">
        <v>1.1000000000000001</v>
      </c>
      <c r="L284" s="175">
        <v>1</v>
      </c>
      <c r="M284" s="174"/>
      <c r="N284" s="174"/>
      <c r="O284" s="176">
        <f t="shared" si="31"/>
        <v>59013.345600000001</v>
      </c>
      <c r="P284" s="176"/>
      <c r="Q284" s="176"/>
      <c r="R284" s="174"/>
      <c r="S284" s="205"/>
      <c r="T284" s="207"/>
      <c r="U284" s="208">
        <v>259</v>
      </c>
      <c r="V284" s="212" t="s">
        <v>1782</v>
      </c>
      <c r="W284" s="216" t="s">
        <v>1778</v>
      </c>
      <c r="X284" s="213">
        <v>2.42</v>
      </c>
      <c r="Y284" s="201">
        <v>1</v>
      </c>
      <c r="Z284" s="184">
        <v>18755.7</v>
      </c>
      <c r="AA284" s="177">
        <v>1.1499999999999999</v>
      </c>
      <c r="AB284" s="177">
        <v>1</v>
      </c>
      <c r="AC284" s="177">
        <v>1</v>
      </c>
      <c r="AD284" s="177">
        <v>1</v>
      </c>
      <c r="AE284" s="184">
        <f t="shared" si="29"/>
        <v>52197.113099999995</v>
      </c>
      <c r="AF284" s="184">
        <f t="shared" si="30"/>
        <v>52197.113099999995</v>
      </c>
      <c r="AG284" s="185"/>
      <c r="AH284" s="185"/>
      <c r="AI284" s="185"/>
      <c r="AJ284" s="185"/>
      <c r="AK284" s="185"/>
      <c r="AL284" s="185"/>
      <c r="AM284" s="185"/>
      <c r="AN284" s="176">
        <v>59014</v>
      </c>
      <c r="AO284" s="176">
        <v>0</v>
      </c>
      <c r="AP284" s="176">
        <v>0</v>
      </c>
    </row>
    <row r="285" spans="1:42" ht="78.75" hidden="1" x14ac:dyDescent="0.25">
      <c r="B285" s="206"/>
      <c r="C285" s="163">
        <v>279</v>
      </c>
      <c r="D285" s="164" t="s">
        <v>1783</v>
      </c>
      <c r="E285" s="163" t="s">
        <v>1778</v>
      </c>
      <c r="F285" s="165">
        <v>2.69</v>
      </c>
      <c r="G285" s="172">
        <v>1</v>
      </c>
      <c r="H285" s="173" t="s">
        <v>1354</v>
      </c>
      <c r="I285" s="165">
        <v>2.69</v>
      </c>
      <c r="J285" s="174">
        <v>22168.799999999999</v>
      </c>
      <c r="K285" s="174">
        <v>1.1000000000000001</v>
      </c>
      <c r="L285" s="175">
        <v>1</v>
      </c>
      <c r="M285" s="174"/>
      <c r="N285" s="174"/>
      <c r="O285" s="176">
        <f t="shared" si="31"/>
        <v>65597.479200000002</v>
      </c>
      <c r="P285" s="176"/>
      <c r="Q285" s="176"/>
      <c r="R285" s="174"/>
      <c r="S285" s="205"/>
      <c r="T285" s="207"/>
      <c r="U285" s="208">
        <v>260</v>
      </c>
      <c r="V285" s="212" t="s">
        <v>1783</v>
      </c>
      <c r="W285" s="216" t="s">
        <v>1778</v>
      </c>
      <c r="X285" s="213">
        <v>2.69</v>
      </c>
      <c r="Y285" s="201">
        <v>1</v>
      </c>
      <c r="Z285" s="184">
        <v>18755.7</v>
      </c>
      <c r="AA285" s="177">
        <v>1.1499999999999999</v>
      </c>
      <c r="AB285" s="177">
        <v>1</v>
      </c>
      <c r="AC285" s="177">
        <v>1</v>
      </c>
      <c r="AD285" s="177">
        <v>1</v>
      </c>
      <c r="AE285" s="184">
        <f t="shared" si="29"/>
        <v>58020.757949999992</v>
      </c>
      <c r="AF285" s="184">
        <f t="shared" si="30"/>
        <v>58020.757949999992</v>
      </c>
      <c r="AG285" s="185"/>
      <c r="AH285" s="185"/>
      <c r="AI285" s="185"/>
      <c r="AJ285" s="185"/>
      <c r="AK285" s="185"/>
      <c r="AL285" s="185"/>
      <c r="AM285" s="185"/>
      <c r="AN285" s="176">
        <v>65598</v>
      </c>
      <c r="AO285" s="176">
        <v>0</v>
      </c>
      <c r="AP285" s="176">
        <v>0</v>
      </c>
    </row>
    <row r="286" spans="1:42" ht="47.25" hidden="1" x14ac:dyDescent="0.25">
      <c r="B286" s="206"/>
      <c r="C286" s="163">
        <v>280</v>
      </c>
      <c r="D286" s="164" t="s">
        <v>1784</v>
      </c>
      <c r="E286" s="163" t="s">
        <v>1778</v>
      </c>
      <c r="F286" s="165">
        <v>4.12</v>
      </c>
      <c r="G286" s="172">
        <v>1</v>
      </c>
      <c r="H286" s="172" t="s">
        <v>1354</v>
      </c>
      <c r="I286" s="165">
        <v>4.12</v>
      </c>
      <c r="J286" s="174">
        <v>22168.799999999999</v>
      </c>
      <c r="K286" s="174">
        <v>1.1000000000000001</v>
      </c>
      <c r="L286" s="175">
        <v>1</v>
      </c>
      <c r="M286" s="174"/>
      <c r="N286" s="174"/>
      <c r="O286" s="176">
        <f t="shared" si="31"/>
        <v>100469.0016</v>
      </c>
      <c r="P286" s="176"/>
      <c r="Q286" s="176"/>
      <c r="R286" s="174"/>
      <c r="S286" s="205"/>
      <c r="T286" s="207"/>
      <c r="U286" s="208">
        <v>261</v>
      </c>
      <c r="V286" s="212" t="s">
        <v>1784</v>
      </c>
      <c r="W286" s="216" t="s">
        <v>1778</v>
      </c>
      <c r="X286" s="213">
        <v>4.12</v>
      </c>
      <c r="Y286" s="201">
        <v>0.3</v>
      </c>
      <c r="Z286" s="184">
        <v>18755.7</v>
      </c>
      <c r="AA286" s="177">
        <v>1.1499999999999999</v>
      </c>
      <c r="AB286" s="177">
        <v>1</v>
      </c>
      <c r="AC286" s="177">
        <v>1</v>
      </c>
      <c r="AD286" s="177">
        <v>1</v>
      </c>
      <c r="AE286" s="184">
        <f t="shared" si="29"/>
        <v>88864.506600000008</v>
      </c>
      <c r="AF286" s="184">
        <f t="shared" si="30"/>
        <v>26659.351980000003</v>
      </c>
      <c r="AG286" s="185"/>
      <c r="AH286" s="185"/>
      <c r="AI286" s="185"/>
      <c r="AJ286" s="185"/>
      <c r="AK286" s="185"/>
      <c r="AL286" s="185"/>
      <c r="AM286" s="185"/>
      <c r="AN286" s="176">
        <v>100470</v>
      </c>
      <c r="AO286" s="176">
        <v>0</v>
      </c>
      <c r="AP286" s="176">
        <v>0</v>
      </c>
    </row>
    <row r="287" spans="1:42" ht="126" hidden="1" x14ac:dyDescent="0.25">
      <c r="B287" s="206"/>
      <c r="C287" s="163">
        <v>281</v>
      </c>
      <c r="D287" s="164" t="s">
        <v>1785</v>
      </c>
      <c r="E287" s="163" t="s">
        <v>1778</v>
      </c>
      <c r="F287" s="165">
        <v>1.1599999999999999</v>
      </c>
      <c r="G287" s="172">
        <v>1</v>
      </c>
      <c r="H287" s="173" t="s">
        <v>1354</v>
      </c>
      <c r="I287" s="165">
        <v>1.1599999999999999</v>
      </c>
      <c r="J287" s="174">
        <v>22168.799999999999</v>
      </c>
      <c r="K287" s="174">
        <v>1.1000000000000001</v>
      </c>
      <c r="L287" s="175">
        <v>1</v>
      </c>
      <c r="M287" s="174"/>
      <c r="N287" s="174"/>
      <c r="O287" s="176">
        <f t="shared" si="31"/>
        <v>28287.388799999997</v>
      </c>
      <c r="P287" s="176"/>
      <c r="Q287" s="176"/>
      <c r="R287" s="174"/>
      <c r="S287" s="205"/>
      <c r="T287" s="207"/>
      <c r="U287" s="208">
        <v>262</v>
      </c>
      <c r="V287" s="212" t="s">
        <v>1785</v>
      </c>
      <c r="W287" s="216" t="s">
        <v>1778</v>
      </c>
      <c r="X287" s="213">
        <v>1.1599999999999999</v>
      </c>
      <c r="Y287" s="201">
        <v>1</v>
      </c>
      <c r="Z287" s="184">
        <v>18755.7</v>
      </c>
      <c r="AA287" s="177">
        <v>1.1499999999999999</v>
      </c>
      <c r="AB287" s="177">
        <v>1</v>
      </c>
      <c r="AC287" s="177">
        <v>1</v>
      </c>
      <c r="AD287" s="177">
        <v>1</v>
      </c>
      <c r="AE287" s="184">
        <f t="shared" si="29"/>
        <v>25020.103800000001</v>
      </c>
      <c r="AF287" s="184">
        <f t="shared" si="30"/>
        <v>25020.103800000001</v>
      </c>
      <c r="AG287" s="185"/>
      <c r="AH287" s="185"/>
      <c r="AI287" s="185"/>
      <c r="AJ287" s="185"/>
      <c r="AK287" s="185"/>
      <c r="AL287" s="185"/>
      <c r="AM287" s="185"/>
      <c r="AN287" s="176">
        <v>28288</v>
      </c>
      <c r="AO287" s="176">
        <v>0</v>
      </c>
      <c r="AP287" s="176">
        <v>0</v>
      </c>
    </row>
    <row r="288" spans="1:42" ht="126" hidden="1" x14ac:dyDescent="0.25">
      <c r="B288" s="206"/>
      <c r="C288" s="163">
        <v>282</v>
      </c>
      <c r="D288" s="164" t="s">
        <v>1786</v>
      </c>
      <c r="E288" s="163" t="s">
        <v>1778</v>
      </c>
      <c r="F288" s="165">
        <v>1.95</v>
      </c>
      <c r="G288" s="172">
        <v>1</v>
      </c>
      <c r="H288" s="173" t="s">
        <v>1354</v>
      </c>
      <c r="I288" s="165">
        <v>1.95</v>
      </c>
      <c r="J288" s="174">
        <v>22168.799999999999</v>
      </c>
      <c r="K288" s="174">
        <v>1.1000000000000001</v>
      </c>
      <c r="L288" s="175">
        <v>1</v>
      </c>
      <c r="M288" s="174"/>
      <c r="N288" s="174"/>
      <c r="O288" s="176">
        <f t="shared" si="31"/>
        <v>47552.076000000001</v>
      </c>
      <c r="P288" s="176"/>
      <c r="Q288" s="176"/>
      <c r="R288" s="174"/>
      <c r="S288" s="205"/>
      <c r="T288" s="207"/>
      <c r="U288" s="208">
        <v>263</v>
      </c>
      <c r="V288" s="212" t="s">
        <v>1786</v>
      </c>
      <c r="W288" s="216" t="s">
        <v>1778</v>
      </c>
      <c r="X288" s="213">
        <v>1.95</v>
      </c>
      <c r="Y288" s="201">
        <v>1</v>
      </c>
      <c r="Z288" s="184">
        <v>18755.7</v>
      </c>
      <c r="AA288" s="177">
        <v>1.1499999999999999</v>
      </c>
      <c r="AB288" s="177">
        <v>1</v>
      </c>
      <c r="AC288" s="177">
        <v>1</v>
      </c>
      <c r="AD288" s="177">
        <v>1</v>
      </c>
      <c r="AE288" s="184">
        <f t="shared" si="29"/>
        <v>42059.657249999997</v>
      </c>
      <c r="AF288" s="184">
        <f t="shared" si="30"/>
        <v>42059.657249999997</v>
      </c>
      <c r="AG288" s="185"/>
      <c r="AH288" s="185"/>
      <c r="AI288" s="185"/>
      <c r="AJ288" s="185"/>
      <c r="AK288" s="185"/>
      <c r="AL288" s="185"/>
      <c r="AM288" s="185"/>
      <c r="AN288" s="176">
        <v>47553</v>
      </c>
      <c r="AO288" s="176">
        <v>0</v>
      </c>
      <c r="AP288" s="176">
        <v>0</v>
      </c>
    </row>
    <row r="289" spans="2:42" ht="126" hidden="1" x14ac:dyDescent="0.25">
      <c r="B289" s="206"/>
      <c r="C289" s="163">
        <v>283</v>
      </c>
      <c r="D289" s="164" t="s">
        <v>1787</v>
      </c>
      <c r="E289" s="163" t="s">
        <v>1778</v>
      </c>
      <c r="F289" s="165">
        <v>2.46</v>
      </c>
      <c r="G289" s="172">
        <v>1</v>
      </c>
      <c r="H289" s="173" t="s">
        <v>1354</v>
      </c>
      <c r="I289" s="165">
        <v>2.46</v>
      </c>
      <c r="J289" s="174">
        <v>22168.799999999999</v>
      </c>
      <c r="K289" s="174">
        <v>1.1000000000000001</v>
      </c>
      <c r="L289" s="175">
        <v>1</v>
      </c>
      <c r="M289" s="174"/>
      <c r="N289" s="174"/>
      <c r="O289" s="176">
        <f t="shared" si="31"/>
        <v>59988.772799999999</v>
      </c>
      <c r="P289" s="176"/>
      <c r="Q289" s="176"/>
      <c r="R289" s="174"/>
      <c r="S289" s="205"/>
      <c r="T289" s="207"/>
      <c r="U289" s="208">
        <v>264</v>
      </c>
      <c r="V289" s="212" t="s">
        <v>1787</v>
      </c>
      <c r="W289" s="216" t="s">
        <v>1778</v>
      </c>
      <c r="X289" s="213">
        <v>2.46</v>
      </c>
      <c r="Y289" s="201">
        <v>1</v>
      </c>
      <c r="Z289" s="184">
        <v>18755.7</v>
      </c>
      <c r="AA289" s="177">
        <v>1.1499999999999999</v>
      </c>
      <c r="AB289" s="177">
        <v>1</v>
      </c>
      <c r="AC289" s="177">
        <v>1</v>
      </c>
      <c r="AD289" s="177">
        <v>1</v>
      </c>
      <c r="AE289" s="184">
        <f t="shared" si="29"/>
        <v>53059.8753</v>
      </c>
      <c r="AF289" s="184">
        <f t="shared" si="30"/>
        <v>53059.8753</v>
      </c>
      <c r="AG289" s="185"/>
      <c r="AH289" s="185"/>
      <c r="AI289" s="185"/>
      <c r="AJ289" s="185"/>
      <c r="AK289" s="185"/>
      <c r="AL289" s="185"/>
      <c r="AM289" s="185"/>
      <c r="AN289" s="176">
        <v>59989</v>
      </c>
      <c r="AO289" s="176">
        <v>0</v>
      </c>
      <c r="AP289" s="176">
        <v>0</v>
      </c>
    </row>
    <row r="290" spans="2:42" ht="63" hidden="1" x14ac:dyDescent="0.25">
      <c r="B290" s="206"/>
      <c r="C290" s="163">
        <v>284</v>
      </c>
      <c r="D290" s="164" t="s">
        <v>1788</v>
      </c>
      <c r="E290" s="163" t="s">
        <v>1778</v>
      </c>
      <c r="F290" s="165">
        <v>0.73</v>
      </c>
      <c r="G290" s="172">
        <v>1</v>
      </c>
      <c r="H290" s="173" t="s">
        <v>1354</v>
      </c>
      <c r="I290" s="165">
        <v>0.73</v>
      </c>
      <c r="J290" s="174">
        <v>22168.799999999999</v>
      </c>
      <c r="K290" s="174">
        <v>1</v>
      </c>
      <c r="L290" s="175">
        <v>1</v>
      </c>
      <c r="M290" s="174"/>
      <c r="N290" s="174"/>
      <c r="O290" s="176">
        <f t="shared" si="31"/>
        <v>16183.223999999998</v>
      </c>
      <c r="P290" s="176"/>
      <c r="Q290" s="176"/>
      <c r="R290" s="174"/>
      <c r="S290" s="205"/>
      <c r="T290" s="207"/>
      <c r="U290" s="208">
        <v>265</v>
      </c>
      <c r="V290" s="212" t="s">
        <v>1789</v>
      </c>
      <c r="W290" s="216" t="s">
        <v>1778</v>
      </c>
      <c r="X290" s="213">
        <v>0.73</v>
      </c>
      <c r="Y290" s="201">
        <v>1</v>
      </c>
      <c r="Z290" s="184">
        <v>18755.7</v>
      </c>
      <c r="AA290" s="177">
        <v>1</v>
      </c>
      <c r="AB290" s="177">
        <v>1</v>
      </c>
      <c r="AC290" s="177">
        <v>1</v>
      </c>
      <c r="AD290" s="177">
        <v>1</v>
      </c>
      <c r="AE290" s="184">
        <f t="shared" si="29"/>
        <v>13691.661</v>
      </c>
      <c r="AF290" s="184">
        <f t="shared" si="30"/>
        <v>13691.661</v>
      </c>
      <c r="AG290" s="185"/>
      <c r="AH290" s="185"/>
      <c r="AI290" s="185"/>
      <c r="AJ290" s="185"/>
      <c r="AK290" s="185"/>
      <c r="AL290" s="185"/>
      <c r="AM290" s="185"/>
      <c r="AN290" s="176">
        <v>16184</v>
      </c>
      <c r="AO290" s="176">
        <v>0</v>
      </c>
      <c r="AP290" s="176">
        <v>0</v>
      </c>
    </row>
    <row r="291" spans="2:42" ht="63" hidden="1" x14ac:dyDescent="0.25">
      <c r="B291" s="206"/>
      <c r="C291" s="163">
        <v>285</v>
      </c>
      <c r="D291" s="164" t="s">
        <v>1790</v>
      </c>
      <c r="E291" s="163" t="s">
        <v>1778</v>
      </c>
      <c r="F291" s="165">
        <v>0.91</v>
      </c>
      <c r="G291" s="172">
        <v>1</v>
      </c>
      <c r="H291" s="173" t="s">
        <v>1354</v>
      </c>
      <c r="I291" s="165">
        <v>0.91</v>
      </c>
      <c r="J291" s="174">
        <v>22168.799999999999</v>
      </c>
      <c r="K291" s="174">
        <v>1</v>
      </c>
      <c r="L291" s="175">
        <v>1</v>
      </c>
      <c r="M291" s="174"/>
      <c r="N291" s="174"/>
      <c r="O291" s="176">
        <f t="shared" si="31"/>
        <v>20173.608</v>
      </c>
      <c r="P291" s="176"/>
      <c r="Q291" s="176"/>
      <c r="R291" s="174"/>
      <c r="S291" s="205"/>
      <c r="T291" s="207"/>
      <c r="U291" s="208">
        <v>266</v>
      </c>
      <c r="V291" s="212" t="s">
        <v>1791</v>
      </c>
      <c r="W291" s="216" t="s">
        <v>1778</v>
      </c>
      <c r="X291" s="213">
        <v>0.91</v>
      </c>
      <c r="Y291" s="201">
        <v>1</v>
      </c>
      <c r="Z291" s="184">
        <v>18755.7</v>
      </c>
      <c r="AA291" s="177">
        <v>1</v>
      </c>
      <c r="AB291" s="177">
        <v>1</v>
      </c>
      <c r="AC291" s="177">
        <v>1</v>
      </c>
      <c r="AD291" s="177">
        <v>1</v>
      </c>
      <c r="AE291" s="184">
        <f t="shared" si="29"/>
        <v>17067.687000000002</v>
      </c>
      <c r="AF291" s="184">
        <f t="shared" si="30"/>
        <v>17067.687000000002</v>
      </c>
      <c r="AG291" s="185"/>
      <c r="AH291" s="185"/>
      <c r="AI291" s="185"/>
      <c r="AJ291" s="185"/>
      <c r="AK291" s="185"/>
      <c r="AL291" s="185"/>
      <c r="AM291" s="185"/>
      <c r="AN291" s="176">
        <v>20174</v>
      </c>
      <c r="AO291" s="176">
        <v>0</v>
      </c>
      <c r="AP291" s="176">
        <v>0</v>
      </c>
    </row>
    <row r="292" spans="2:42" ht="78.75" hidden="1" x14ac:dyDescent="0.25">
      <c r="B292" s="206"/>
      <c r="C292" s="163">
        <v>286</v>
      </c>
      <c r="D292" s="164" t="s">
        <v>1792</v>
      </c>
      <c r="E292" s="163" t="s">
        <v>1778</v>
      </c>
      <c r="F292" s="165">
        <v>0.86</v>
      </c>
      <c r="G292" s="172">
        <v>1</v>
      </c>
      <c r="H292" s="173" t="s">
        <v>1354</v>
      </c>
      <c r="I292" s="165">
        <v>0.86</v>
      </c>
      <c r="J292" s="174">
        <v>22168.799999999999</v>
      </c>
      <c r="K292" s="174">
        <v>1</v>
      </c>
      <c r="L292" s="175">
        <v>1</v>
      </c>
      <c r="M292" s="174"/>
      <c r="N292" s="174"/>
      <c r="O292" s="176">
        <f t="shared" si="31"/>
        <v>19065.167999999998</v>
      </c>
      <c r="P292" s="176"/>
      <c r="Q292" s="176"/>
      <c r="R292" s="174"/>
      <c r="S292" s="205"/>
      <c r="T292" s="207"/>
      <c r="U292" s="208">
        <v>267</v>
      </c>
      <c r="V292" s="212" t="s">
        <v>1792</v>
      </c>
      <c r="W292" s="216" t="s">
        <v>1778</v>
      </c>
      <c r="X292" s="213">
        <v>0.86</v>
      </c>
      <c r="Y292" s="201">
        <v>1</v>
      </c>
      <c r="Z292" s="184">
        <v>18755.7</v>
      </c>
      <c r="AA292" s="177">
        <v>1</v>
      </c>
      <c r="AB292" s="177">
        <v>1</v>
      </c>
      <c r="AC292" s="177">
        <v>1</v>
      </c>
      <c r="AD292" s="177">
        <v>1</v>
      </c>
      <c r="AE292" s="184">
        <f t="shared" si="29"/>
        <v>16129.902</v>
      </c>
      <c r="AF292" s="184">
        <f t="shared" si="30"/>
        <v>16129.902</v>
      </c>
      <c r="AG292" s="185"/>
      <c r="AH292" s="185"/>
      <c r="AI292" s="185"/>
      <c r="AJ292" s="185"/>
      <c r="AK292" s="185"/>
      <c r="AL292" s="185"/>
      <c r="AM292" s="185"/>
      <c r="AN292" s="176">
        <v>19066</v>
      </c>
      <c r="AO292" s="176">
        <v>0</v>
      </c>
      <c r="AP292" s="176">
        <v>0</v>
      </c>
    </row>
    <row r="293" spans="2:42" ht="78.75" hidden="1" x14ac:dyDescent="0.25">
      <c r="B293" s="206"/>
      <c r="C293" s="163">
        <v>287</v>
      </c>
      <c r="D293" s="164" t="s">
        <v>1793</v>
      </c>
      <c r="E293" s="163" t="s">
        <v>1778</v>
      </c>
      <c r="F293" s="165">
        <v>1.24</v>
      </c>
      <c r="G293" s="172">
        <v>1</v>
      </c>
      <c r="H293" s="173" t="s">
        <v>1354</v>
      </c>
      <c r="I293" s="165">
        <v>1.24</v>
      </c>
      <c r="J293" s="174">
        <v>22168.799999999999</v>
      </c>
      <c r="K293" s="174">
        <v>1</v>
      </c>
      <c r="L293" s="175">
        <v>1</v>
      </c>
      <c r="M293" s="174"/>
      <c r="N293" s="174"/>
      <c r="O293" s="176">
        <f t="shared" si="31"/>
        <v>27489.311999999998</v>
      </c>
      <c r="P293" s="176"/>
      <c r="Q293" s="176"/>
      <c r="R293" s="174"/>
      <c r="S293" s="205"/>
      <c r="T293" s="207"/>
      <c r="U293" s="208">
        <v>268</v>
      </c>
      <c r="V293" s="212" t="s">
        <v>1793</v>
      </c>
      <c r="W293" s="216" t="s">
        <v>1778</v>
      </c>
      <c r="X293" s="213">
        <v>1.24</v>
      </c>
      <c r="Y293" s="201">
        <v>1</v>
      </c>
      <c r="Z293" s="184">
        <v>18755.7</v>
      </c>
      <c r="AA293" s="177">
        <v>1</v>
      </c>
      <c r="AB293" s="177">
        <v>1</v>
      </c>
      <c r="AC293" s="177">
        <v>1</v>
      </c>
      <c r="AD293" s="177">
        <v>1</v>
      </c>
      <c r="AE293" s="184">
        <f t="shared" si="29"/>
        <v>23257.067999999999</v>
      </c>
      <c r="AF293" s="184">
        <f t="shared" si="30"/>
        <v>23257.067999999999</v>
      </c>
      <c r="AG293" s="185"/>
      <c r="AH293" s="185"/>
      <c r="AI293" s="185"/>
      <c r="AJ293" s="185"/>
      <c r="AK293" s="185"/>
      <c r="AL293" s="185"/>
      <c r="AM293" s="185"/>
      <c r="AN293" s="176">
        <v>27490</v>
      </c>
      <c r="AO293" s="176">
        <v>0</v>
      </c>
      <c r="AP293" s="176">
        <v>0</v>
      </c>
    </row>
    <row r="294" spans="2:42" ht="78.75" hidden="1" x14ac:dyDescent="0.25">
      <c r="B294" s="206"/>
      <c r="C294" s="163">
        <v>288</v>
      </c>
      <c r="D294" s="164" t="s">
        <v>1794</v>
      </c>
      <c r="E294" s="163" t="s">
        <v>1778</v>
      </c>
      <c r="F294" s="165">
        <v>1.78</v>
      </c>
      <c r="G294" s="172">
        <v>1</v>
      </c>
      <c r="H294" s="173" t="s">
        <v>1354</v>
      </c>
      <c r="I294" s="165">
        <v>1.78</v>
      </c>
      <c r="J294" s="174">
        <v>22168.799999999999</v>
      </c>
      <c r="K294" s="174">
        <v>1</v>
      </c>
      <c r="L294" s="175">
        <v>1</v>
      </c>
      <c r="M294" s="174"/>
      <c r="N294" s="174"/>
      <c r="O294" s="176">
        <f t="shared" si="31"/>
        <v>39460.464</v>
      </c>
      <c r="P294" s="176"/>
      <c r="Q294" s="176"/>
      <c r="R294" s="174"/>
      <c r="S294" s="205"/>
      <c r="T294" s="207"/>
      <c r="U294" s="208">
        <v>269</v>
      </c>
      <c r="V294" s="212" t="s">
        <v>1794</v>
      </c>
      <c r="W294" s="216" t="s">
        <v>1778</v>
      </c>
      <c r="X294" s="213">
        <v>1.78</v>
      </c>
      <c r="Y294" s="201">
        <v>1</v>
      </c>
      <c r="Z294" s="184">
        <v>18755.7</v>
      </c>
      <c r="AA294" s="177">
        <v>1</v>
      </c>
      <c r="AB294" s="177">
        <v>1</v>
      </c>
      <c r="AC294" s="177">
        <v>1</v>
      </c>
      <c r="AD294" s="177">
        <v>1</v>
      </c>
      <c r="AE294" s="184">
        <f t="shared" si="29"/>
        <v>33385.146000000001</v>
      </c>
      <c r="AF294" s="184">
        <f t="shared" si="30"/>
        <v>33385.146000000001</v>
      </c>
      <c r="AG294" s="185"/>
      <c r="AH294" s="185"/>
      <c r="AI294" s="185"/>
      <c r="AJ294" s="185"/>
      <c r="AK294" s="185"/>
      <c r="AL294" s="185"/>
      <c r="AM294" s="185"/>
      <c r="AN294" s="176">
        <v>39461</v>
      </c>
      <c r="AO294" s="176">
        <v>0</v>
      </c>
      <c r="AP294" s="176">
        <v>0</v>
      </c>
    </row>
    <row r="295" spans="2:42" ht="94.5" hidden="1" x14ac:dyDescent="0.25">
      <c r="B295" s="206"/>
      <c r="C295" s="163">
        <v>289</v>
      </c>
      <c r="D295" s="164" t="s">
        <v>1795</v>
      </c>
      <c r="E295" s="163" t="s">
        <v>1778</v>
      </c>
      <c r="F295" s="165">
        <v>1.1299999999999999</v>
      </c>
      <c r="G295" s="172">
        <v>1</v>
      </c>
      <c r="H295" s="173" t="s">
        <v>1354</v>
      </c>
      <c r="I295" s="165">
        <v>1.1299999999999999</v>
      </c>
      <c r="J295" s="174">
        <v>22168.799999999999</v>
      </c>
      <c r="K295" s="174">
        <v>1.1000000000000001</v>
      </c>
      <c r="L295" s="175">
        <v>1</v>
      </c>
      <c r="M295" s="174"/>
      <c r="N295" s="174"/>
      <c r="O295" s="176">
        <f t="shared" si="31"/>
        <v>27555.818399999996</v>
      </c>
      <c r="P295" s="176"/>
      <c r="Q295" s="176"/>
      <c r="R295" s="174"/>
      <c r="S295" s="205"/>
      <c r="T295" s="207"/>
      <c r="U295" s="208">
        <v>270</v>
      </c>
      <c r="V295" s="212" t="s">
        <v>1795</v>
      </c>
      <c r="W295" s="216" t="s">
        <v>1778</v>
      </c>
      <c r="X295" s="213">
        <v>1.1299999999999999</v>
      </c>
      <c r="Y295" s="201">
        <v>1</v>
      </c>
      <c r="Z295" s="184">
        <v>18755.7</v>
      </c>
      <c r="AA295" s="177">
        <v>1.1499999999999999</v>
      </c>
      <c r="AB295" s="177">
        <v>1</v>
      </c>
      <c r="AC295" s="177">
        <v>1</v>
      </c>
      <c r="AD295" s="177">
        <v>1</v>
      </c>
      <c r="AE295" s="184">
        <f t="shared" si="29"/>
        <v>24373.032149999995</v>
      </c>
      <c r="AF295" s="184">
        <f t="shared" si="30"/>
        <v>24373.032149999995</v>
      </c>
      <c r="AG295" s="185"/>
      <c r="AH295" s="185"/>
      <c r="AI295" s="185"/>
      <c r="AJ295" s="185"/>
      <c r="AK295" s="185"/>
      <c r="AL295" s="185"/>
      <c r="AM295" s="185"/>
      <c r="AN295" s="176">
        <v>27556</v>
      </c>
      <c r="AO295" s="176">
        <v>0</v>
      </c>
      <c r="AP295" s="176">
        <v>0</v>
      </c>
    </row>
    <row r="296" spans="2:42" ht="94.5" hidden="1" x14ac:dyDescent="0.25">
      <c r="B296" s="206"/>
      <c r="C296" s="163">
        <v>290</v>
      </c>
      <c r="D296" s="164" t="s">
        <v>1796</v>
      </c>
      <c r="E296" s="163" t="s">
        <v>1778</v>
      </c>
      <c r="F296" s="165">
        <v>1.19</v>
      </c>
      <c r="G296" s="172">
        <v>1</v>
      </c>
      <c r="H296" s="173" t="s">
        <v>1354</v>
      </c>
      <c r="I296" s="165">
        <v>1.19</v>
      </c>
      <c r="J296" s="174">
        <v>22168.799999999999</v>
      </c>
      <c r="K296" s="174">
        <v>1.1000000000000001</v>
      </c>
      <c r="L296" s="175">
        <v>1</v>
      </c>
      <c r="M296" s="174"/>
      <c r="N296" s="174"/>
      <c r="O296" s="176">
        <f t="shared" si="31"/>
        <v>29018.959199999998</v>
      </c>
      <c r="P296" s="176"/>
      <c r="Q296" s="176"/>
      <c r="R296" s="174"/>
      <c r="S296" s="205">
        <v>40</v>
      </c>
      <c r="T296" s="207"/>
      <c r="U296" s="208">
        <v>271</v>
      </c>
      <c r="V296" s="212" t="s">
        <v>1796</v>
      </c>
      <c r="W296" s="216" t="s">
        <v>1778</v>
      </c>
      <c r="X296" s="213">
        <v>1.19</v>
      </c>
      <c r="Y296" s="201">
        <v>1</v>
      </c>
      <c r="Z296" s="184">
        <v>18755.7</v>
      </c>
      <c r="AA296" s="177">
        <v>1.1499999999999999</v>
      </c>
      <c r="AB296" s="177">
        <v>1</v>
      </c>
      <c r="AC296" s="177">
        <v>1</v>
      </c>
      <c r="AD296" s="177">
        <v>1</v>
      </c>
      <c r="AE296" s="184">
        <f t="shared" si="29"/>
        <v>25667.175449999999</v>
      </c>
      <c r="AF296" s="184">
        <f t="shared" si="30"/>
        <v>25667.175449999999</v>
      </c>
      <c r="AG296" s="185"/>
      <c r="AH296" s="185"/>
      <c r="AI296" s="185"/>
      <c r="AJ296" s="185"/>
      <c r="AK296" s="185"/>
      <c r="AL296" s="185"/>
      <c r="AM296" s="185"/>
      <c r="AN296" s="176">
        <v>29019</v>
      </c>
      <c r="AO296" s="176">
        <v>0</v>
      </c>
      <c r="AP296" s="176">
        <v>0</v>
      </c>
    </row>
    <row r="297" spans="2:42" ht="94.5" hidden="1" x14ac:dyDescent="0.25">
      <c r="B297" s="206"/>
      <c r="C297" s="163">
        <v>291</v>
      </c>
      <c r="D297" s="164" t="s">
        <v>1797</v>
      </c>
      <c r="E297" s="163" t="s">
        <v>1778</v>
      </c>
      <c r="F297" s="165">
        <v>2.13</v>
      </c>
      <c r="G297" s="172">
        <v>1</v>
      </c>
      <c r="H297" s="173" t="s">
        <v>1354</v>
      </c>
      <c r="I297" s="165">
        <v>2.13</v>
      </c>
      <c r="J297" s="174">
        <v>22168.799999999999</v>
      </c>
      <c r="K297" s="174">
        <v>1.1000000000000001</v>
      </c>
      <c r="L297" s="175">
        <v>1</v>
      </c>
      <c r="M297" s="174"/>
      <c r="N297" s="174"/>
      <c r="O297" s="176">
        <f t="shared" si="31"/>
        <v>51941.498399999997</v>
      </c>
      <c r="P297" s="176"/>
      <c r="Q297" s="176"/>
      <c r="R297" s="174"/>
      <c r="S297" s="205">
        <v>41</v>
      </c>
      <c r="T297" s="207"/>
      <c r="U297" s="208">
        <v>272</v>
      </c>
      <c r="V297" s="212" t="s">
        <v>1797</v>
      </c>
      <c r="W297" s="216" t="s">
        <v>1778</v>
      </c>
      <c r="X297" s="213">
        <v>2.13</v>
      </c>
      <c r="Y297" s="201">
        <v>1</v>
      </c>
      <c r="Z297" s="184">
        <v>18755.7</v>
      </c>
      <c r="AA297" s="177">
        <v>1.1499999999999999</v>
      </c>
      <c r="AB297" s="177">
        <v>1</v>
      </c>
      <c r="AC297" s="177">
        <v>1</v>
      </c>
      <c r="AD297" s="177">
        <v>1</v>
      </c>
      <c r="AE297" s="184">
        <f t="shared" si="29"/>
        <v>45942.087149999992</v>
      </c>
      <c r="AF297" s="184">
        <f t="shared" si="30"/>
        <v>45942.087149999992</v>
      </c>
      <c r="AG297" s="185"/>
      <c r="AH297" s="185"/>
      <c r="AI297" s="185"/>
      <c r="AJ297" s="185"/>
      <c r="AK297" s="185"/>
      <c r="AL297" s="185"/>
      <c r="AM297" s="185"/>
      <c r="AN297" s="176">
        <v>51942</v>
      </c>
      <c r="AO297" s="176">
        <v>0</v>
      </c>
      <c r="AP297" s="176">
        <v>0</v>
      </c>
    </row>
    <row r="298" spans="2:42" ht="47.25" hidden="1" x14ac:dyDescent="0.25">
      <c r="B298" s="206"/>
      <c r="C298" s="163">
        <v>292</v>
      </c>
      <c r="D298" s="164" t="s">
        <v>1798</v>
      </c>
      <c r="E298" s="163" t="s">
        <v>1799</v>
      </c>
      <c r="F298" s="165">
        <v>1.17</v>
      </c>
      <c r="G298" s="172">
        <v>1</v>
      </c>
      <c r="H298" s="172" t="s">
        <v>1343</v>
      </c>
      <c r="I298" s="165">
        <v>1.17</v>
      </c>
      <c r="J298" s="174">
        <v>22168.799999999999</v>
      </c>
      <c r="K298" s="174">
        <v>1.1000000000000001</v>
      </c>
      <c r="L298" s="175">
        <v>1</v>
      </c>
      <c r="M298" s="174"/>
      <c r="N298" s="174"/>
      <c r="O298" s="176">
        <f t="shared" si="31"/>
        <v>28531.245599999998</v>
      </c>
      <c r="P298" s="176"/>
      <c r="Q298" s="176"/>
      <c r="R298" s="174"/>
      <c r="S298" s="205"/>
      <c r="T298" s="207"/>
      <c r="U298" s="208">
        <v>273</v>
      </c>
      <c r="V298" s="212" t="s">
        <v>1798</v>
      </c>
      <c r="W298" s="216" t="s">
        <v>1799</v>
      </c>
      <c r="X298" s="213">
        <v>1.17</v>
      </c>
      <c r="Y298" s="201">
        <v>0.3</v>
      </c>
      <c r="Z298" s="184">
        <v>18755.7</v>
      </c>
      <c r="AA298" s="177">
        <v>1.1499999999999999</v>
      </c>
      <c r="AB298" s="177">
        <v>1</v>
      </c>
      <c r="AC298" s="177">
        <v>1</v>
      </c>
      <c r="AD298" s="177">
        <v>1</v>
      </c>
      <c r="AE298" s="184">
        <f t="shared" si="29"/>
        <v>25235.794349999996</v>
      </c>
      <c r="AF298" s="184">
        <f t="shared" si="30"/>
        <v>7570.7383049999989</v>
      </c>
      <c r="AG298" s="185"/>
      <c r="AH298" s="185"/>
      <c r="AI298" s="185"/>
      <c r="AJ298" s="185"/>
      <c r="AK298" s="185"/>
      <c r="AL298" s="185"/>
      <c r="AM298" s="185"/>
      <c r="AN298" s="176">
        <v>28532</v>
      </c>
      <c r="AO298" s="176">
        <v>0</v>
      </c>
      <c r="AP298" s="176">
        <v>0</v>
      </c>
    </row>
    <row r="299" spans="2:42" ht="47.25" hidden="1" x14ac:dyDescent="0.25">
      <c r="B299" s="206"/>
      <c r="C299" s="163">
        <v>293</v>
      </c>
      <c r="D299" s="164" t="s">
        <v>1800</v>
      </c>
      <c r="E299" s="163" t="s">
        <v>1799</v>
      </c>
      <c r="F299" s="165">
        <v>2.91</v>
      </c>
      <c r="G299" s="172">
        <v>1</v>
      </c>
      <c r="H299" s="172" t="s">
        <v>1343</v>
      </c>
      <c r="I299" s="165">
        <v>2.91</v>
      </c>
      <c r="J299" s="174">
        <v>22168.799999999999</v>
      </c>
      <c r="K299" s="174">
        <v>1.1000000000000001</v>
      </c>
      <c r="L299" s="175">
        <v>1</v>
      </c>
      <c r="M299" s="174"/>
      <c r="N299" s="174"/>
      <c r="O299" s="176">
        <f t="shared" si="31"/>
        <v>70962.328800000003</v>
      </c>
      <c r="P299" s="176"/>
      <c r="Q299" s="176"/>
      <c r="R299" s="174"/>
      <c r="S299" s="205"/>
      <c r="T299" s="207"/>
      <c r="U299" s="208">
        <v>274</v>
      </c>
      <c r="V299" s="212" t="s">
        <v>1800</v>
      </c>
      <c r="W299" s="216" t="s">
        <v>1799</v>
      </c>
      <c r="X299" s="213">
        <v>2.91</v>
      </c>
      <c r="Y299" s="201">
        <v>0.3</v>
      </c>
      <c r="Z299" s="184">
        <v>18755.7</v>
      </c>
      <c r="AA299" s="177">
        <v>1.1499999999999999</v>
      </c>
      <c r="AB299" s="177">
        <v>1</v>
      </c>
      <c r="AC299" s="177">
        <v>1</v>
      </c>
      <c r="AD299" s="177">
        <v>1</v>
      </c>
      <c r="AE299" s="184">
        <f t="shared" si="29"/>
        <v>62765.950049999999</v>
      </c>
      <c r="AF299" s="184">
        <f t="shared" si="30"/>
        <v>18829.785014999998</v>
      </c>
      <c r="AG299" s="185"/>
      <c r="AH299" s="185"/>
      <c r="AI299" s="185"/>
      <c r="AJ299" s="185"/>
      <c r="AK299" s="185"/>
      <c r="AL299" s="185"/>
      <c r="AM299" s="185"/>
      <c r="AN299" s="176">
        <v>70963</v>
      </c>
      <c r="AO299" s="176">
        <v>0</v>
      </c>
      <c r="AP299" s="176">
        <v>0</v>
      </c>
    </row>
    <row r="300" spans="2:42" ht="47.25" hidden="1" x14ac:dyDescent="0.25">
      <c r="B300" s="206"/>
      <c r="C300" s="163">
        <v>294</v>
      </c>
      <c r="D300" s="164" t="s">
        <v>1801</v>
      </c>
      <c r="E300" s="163" t="s">
        <v>1799</v>
      </c>
      <c r="F300" s="165">
        <v>1.21</v>
      </c>
      <c r="G300" s="172">
        <v>1</v>
      </c>
      <c r="H300" s="172" t="s">
        <v>1343</v>
      </c>
      <c r="I300" s="165">
        <v>1.21</v>
      </c>
      <c r="J300" s="174">
        <v>22168.799999999999</v>
      </c>
      <c r="K300" s="174">
        <v>1.1000000000000001</v>
      </c>
      <c r="L300" s="175">
        <v>1</v>
      </c>
      <c r="M300" s="174"/>
      <c r="N300" s="174"/>
      <c r="O300" s="176">
        <f t="shared" si="31"/>
        <v>29506.6728</v>
      </c>
      <c r="P300" s="176"/>
      <c r="Q300" s="176"/>
      <c r="R300" s="174"/>
      <c r="S300" s="205"/>
      <c r="T300" s="207"/>
      <c r="U300" s="208">
        <v>275</v>
      </c>
      <c r="V300" s="212" t="s">
        <v>1801</v>
      </c>
      <c r="W300" s="216" t="s">
        <v>1799</v>
      </c>
      <c r="X300" s="213">
        <v>1.21</v>
      </c>
      <c r="Y300" s="201">
        <v>0.3</v>
      </c>
      <c r="Z300" s="184">
        <v>18755.7</v>
      </c>
      <c r="AA300" s="177">
        <v>1.1499999999999999</v>
      </c>
      <c r="AB300" s="177">
        <v>1</v>
      </c>
      <c r="AC300" s="177">
        <v>1</v>
      </c>
      <c r="AD300" s="177">
        <v>1</v>
      </c>
      <c r="AE300" s="184">
        <f t="shared" si="29"/>
        <v>26098.556549999998</v>
      </c>
      <c r="AF300" s="184">
        <f t="shared" si="30"/>
        <v>7829.5669649999991</v>
      </c>
      <c r="AG300" s="185"/>
      <c r="AH300" s="185"/>
      <c r="AI300" s="185"/>
      <c r="AJ300" s="185"/>
      <c r="AK300" s="185"/>
      <c r="AL300" s="185"/>
      <c r="AM300" s="185"/>
      <c r="AN300" s="176">
        <v>29507</v>
      </c>
      <c r="AO300" s="176">
        <v>0</v>
      </c>
      <c r="AP300" s="176">
        <v>0</v>
      </c>
    </row>
    <row r="301" spans="2:42" ht="47.25" hidden="1" x14ac:dyDescent="0.25">
      <c r="B301" s="206"/>
      <c r="C301" s="163">
        <v>295</v>
      </c>
      <c r="D301" s="164" t="s">
        <v>1802</v>
      </c>
      <c r="E301" s="163" t="s">
        <v>1799</v>
      </c>
      <c r="F301" s="165">
        <v>2.0299999999999998</v>
      </c>
      <c r="G301" s="172">
        <v>1</v>
      </c>
      <c r="H301" s="172" t="s">
        <v>1343</v>
      </c>
      <c r="I301" s="165">
        <v>2.0299999999999998</v>
      </c>
      <c r="J301" s="174">
        <v>22168.799999999999</v>
      </c>
      <c r="K301" s="174">
        <v>1.1000000000000001</v>
      </c>
      <c r="L301" s="175">
        <v>1</v>
      </c>
      <c r="M301" s="174"/>
      <c r="N301" s="174"/>
      <c r="O301" s="176">
        <f t="shared" si="31"/>
        <v>49502.930399999997</v>
      </c>
      <c r="P301" s="176"/>
      <c r="Q301" s="176"/>
      <c r="R301" s="174"/>
      <c r="S301" s="205"/>
      <c r="T301" s="207"/>
      <c r="U301" s="208">
        <v>276</v>
      </c>
      <c r="V301" s="212" t="s">
        <v>1802</v>
      </c>
      <c r="W301" s="216" t="s">
        <v>1799</v>
      </c>
      <c r="X301" s="213">
        <v>2.0299999999999998</v>
      </c>
      <c r="Y301" s="201">
        <v>0.3</v>
      </c>
      <c r="Z301" s="184">
        <v>18755.7</v>
      </c>
      <c r="AA301" s="177">
        <v>1.1499999999999999</v>
      </c>
      <c r="AB301" s="177">
        <v>1</v>
      </c>
      <c r="AC301" s="177">
        <v>1</v>
      </c>
      <c r="AD301" s="177">
        <v>1</v>
      </c>
      <c r="AE301" s="184">
        <f t="shared" si="29"/>
        <v>43785.181649999991</v>
      </c>
      <c r="AF301" s="184">
        <f t="shared" si="30"/>
        <v>13135.554494999997</v>
      </c>
      <c r="AG301" s="185"/>
      <c r="AH301" s="185"/>
      <c r="AI301" s="185"/>
      <c r="AJ301" s="185"/>
      <c r="AK301" s="185"/>
      <c r="AL301" s="185"/>
      <c r="AM301" s="185"/>
      <c r="AN301" s="176">
        <v>49503</v>
      </c>
      <c r="AO301" s="176">
        <v>0</v>
      </c>
      <c r="AP301" s="176">
        <v>0</v>
      </c>
    </row>
    <row r="302" spans="2:42" ht="47.25" hidden="1" x14ac:dyDescent="0.25">
      <c r="B302" s="206"/>
      <c r="C302" s="163">
        <v>296</v>
      </c>
      <c r="D302" s="164" t="s">
        <v>1803</v>
      </c>
      <c r="E302" s="163" t="s">
        <v>1799</v>
      </c>
      <c r="F302" s="165">
        <v>3.54</v>
      </c>
      <c r="G302" s="172">
        <v>1</v>
      </c>
      <c r="H302" s="172" t="s">
        <v>1343</v>
      </c>
      <c r="I302" s="165">
        <v>3.54</v>
      </c>
      <c r="J302" s="174">
        <v>22168.799999999999</v>
      </c>
      <c r="K302" s="174">
        <v>1.1000000000000001</v>
      </c>
      <c r="L302" s="175">
        <v>1</v>
      </c>
      <c r="M302" s="174"/>
      <c r="N302" s="174"/>
      <c r="O302" s="176">
        <f t="shared" si="31"/>
        <v>86325.307199999996</v>
      </c>
      <c r="P302" s="176"/>
      <c r="Q302" s="176"/>
      <c r="R302" s="174"/>
      <c r="S302" s="205"/>
      <c r="T302" s="207"/>
      <c r="U302" s="208">
        <v>277</v>
      </c>
      <c r="V302" s="212" t="s">
        <v>1803</v>
      </c>
      <c r="W302" s="216" t="s">
        <v>1799</v>
      </c>
      <c r="X302" s="213">
        <v>3.54</v>
      </c>
      <c r="Y302" s="201">
        <v>0.3</v>
      </c>
      <c r="Z302" s="184">
        <v>18755.7</v>
      </c>
      <c r="AA302" s="177">
        <v>1.1499999999999999</v>
      </c>
      <c r="AB302" s="177">
        <v>1</v>
      </c>
      <c r="AC302" s="177">
        <v>1</v>
      </c>
      <c r="AD302" s="177">
        <v>1</v>
      </c>
      <c r="AE302" s="184">
        <f t="shared" si="29"/>
        <v>76354.454699999987</v>
      </c>
      <c r="AF302" s="184">
        <f t="shared" si="30"/>
        <v>22906.336409999996</v>
      </c>
      <c r="AG302" s="185"/>
      <c r="AH302" s="185"/>
      <c r="AI302" s="185"/>
      <c r="AJ302" s="185"/>
      <c r="AK302" s="185"/>
      <c r="AL302" s="185"/>
      <c r="AM302" s="185"/>
      <c r="AN302" s="176">
        <v>86326</v>
      </c>
      <c r="AO302" s="176">
        <v>0</v>
      </c>
      <c r="AP302" s="176">
        <v>0</v>
      </c>
    </row>
    <row r="303" spans="2:42" ht="47.25" hidden="1" x14ac:dyDescent="0.25">
      <c r="B303" s="206"/>
      <c r="C303" s="163">
        <v>297</v>
      </c>
      <c r="D303" s="164" t="s">
        <v>1804</v>
      </c>
      <c r="E303" s="163" t="s">
        <v>1799</v>
      </c>
      <c r="F303" s="165">
        <v>5.2</v>
      </c>
      <c r="G303" s="172">
        <v>1</v>
      </c>
      <c r="H303" s="172" t="s">
        <v>1343</v>
      </c>
      <c r="I303" s="165">
        <v>5.2</v>
      </c>
      <c r="J303" s="174">
        <v>22168.799999999999</v>
      </c>
      <c r="K303" s="174">
        <v>1.1000000000000001</v>
      </c>
      <c r="L303" s="175">
        <v>1</v>
      </c>
      <c r="M303" s="174"/>
      <c r="N303" s="174"/>
      <c r="O303" s="176">
        <f t="shared" si="31"/>
        <v>126805.53600000001</v>
      </c>
      <c r="P303" s="176"/>
      <c r="Q303" s="176"/>
      <c r="R303" s="174"/>
      <c r="S303" s="205"/>
      <c r="T303" s="207"/>
      <c r="U303" s="208">
        <v>278</v>
      </c>
      <c r="V303" s="212" t="s">
        <v>1804</v>
      </c>
      <c r="W303" s="216" t="s">
        <v>1799</v>
      </c>
      <c r="X303" s="213">
        <v>5.21</v>
      </c>
      <c r="Y303" s="201">
        <v>0.3</v>
      </c>
      <c r="Z303" s="184">
        <v>18755.7</v>
      </c>
      <c r="AA303" s="177">
        <v>1.1499999999999999</v>
      </c>
      <c r="AB303" s="177">
        <v>1</v>
      </c>
      <c r="AC303" s="177">
        <v>1</v>
      </c>
      <c r="AD303" s="177">
        <v>1</v>
      </c>
      <c r="AE303" s="184">
        <f t="shared" si="29"/>
        <v>112374.77655</v>
      </c>
      <c r="AF303" s="184">
        <f t="shared" si="30"/>
        <v>33712.432965</v>
      </c>
      <c r="AG303" s="185"/>
      <c r="AH303" s="185"/>
      <c r="AI303" s="185"/>
      <c r="AJ303" s="185"/>
      <c r="AK303" s="185"/>
      <c r="AL303" s="185"/>
      <c r="AM303" s="185"/>
      <c r="AN303" s="176">
        <v>126806</v>
      </c>
      <c r="AO303" s="176">
        <v>0</v>
      </c>
      <c r="AP303" s="176">
        <v>0</v>
      </c>
    </row>
    <row r="304" spans="2:42" ht="47.25" hidden="1" x14ac:dyDescent="0.25">
      <c r="B304" s="206"/>
      <c r="C304" s="163">
        <v>298</v>
      </c>
      <c r="D304" s="164" t="s">
        <v>1805</v>
      </c>
      <c r="E304" s="163" t="s">
        <v>1799</v>
      </c>
      <c r="F304" s="165">
        <v>11.11</v>
      </c>
      <c r="G304" s="172">
        <v>1</v>
      </c>
      <c r="H304" s="172" t="s">
        <v>1343</v>
      </c>
      <c r="I304" s="165">
        <v>11.11</v>
      </c>
      <c r="J304" s="174">
        <v>22168.799999999999</v>
      </c>
      <c r="K304" s="174">
        <v>1.1000000000000001</v>
      </c>
      <c r="L304" s="175">
        <v>1</v>
      </c>
      <c r="M304" s="174"/>
      <c r="N304" s="174"/>
      <c r="O304" s="176">
        <f t="shared" si="31"/>
        <v>270924.90480000002</v>
      </c>
      <c r="P304" s="176"/>
      <c r="Q304" s="176"/>
      <c r="R304" s="174"/>
      <c r="S304" s="205"/>
      <c r="T304" s="207"/>
      <c r="U304" s="208">
        <v>279</v>
      </c>
      <c r="V304" s="212" t="s">
        <v>1805</v>
      </c>
      <c r="W304" s="216" t="s">
        <v>1799</v>
      </c>
      <c r="X304" s="213">
        <v>11.12</v>
      </c>
      <c r="Y304" s="201">
        <v>0.3</v>
      </c>
      <c r="Z304" s="184">
        <v>18755.7</v>
      </c>
      <c r="AA304" s="177">
        <v>1.1499999999999999</v>
      </c>
      <c r="AB304" s="177">
        <v>1</v>
      </c>
      <c r="AC304" s="177">
        <v>1</v>
      </c>
      <c r="AD304" s="177">
        <v>1</v>
      </c>
      <c r="AE304" s="184">
        <f t="shared" si="29"/>
        <v>239847.89159999997</v>
      </c>
      <c r="AF304" s="184">
        <f t="shared" si="30"/>
        <v>71954.367479999986</v>
      </c>
      <c r="AG304" s="185"/>
      <c r="AH304" s="185"/>
      <c r="AI304" s="185"/>
      <c r="AJ304" s="185"/>
      <c r="AK304" s="185"/>
      <c r="AL304" s="185"/>
      <c r="AM304" s="185"/>
      <c r="AN304" s="176">
        <v>270925</v>
      </c>
      <c r="AO304" s="176">
        <v>0</v>
      </c>
      <c r="AP304" s="176">
        <v>0</v>
      </c>
    </row>
    <row r="305" spans="2:42" ht="94.5" hidden="1" x14ac:dyDescent="0.25">
      <c r="B305" s="206"/>
      <c r="C305" s="163">
        <v>299</v>
      </c>
      <c r="D305" s="164" t="s">
        <v>1806</v>
      </c>
      <c r="E305" s="163" t="s">
        <v>1799</v>
      </c>
      <c r="F305" s="165">
        <v>14.07</v>
      </c>
      <c r="G305" s="172">
        <v>1</v>
      </c>
      <c r="H305" s="172" t="s">
        <v>1343</v>
      </c>
      <c r="I305" s="165">
        <v>14.07</v>
      </c>
      <c r="J305" s="174">
        <v>22168.799999999999</v>
      </c>
      <c r="K305" s="174">
        <v>1.1000000000000001</v>
      </c>
      <c r="L305" s="175">
        <v>1</v>
      </c>
      <c r="M305" s="174"/>
      <c r="N305" s="174"/>
      <c r="O305" s="176">
        <f t="shared" si="31"/>
        <v>343106.51760000002</v>
      </c>
      <c r="P305" s="176"/>
      <c r="Q305" s="176"/>
      <c r="R305" s="174"/>
      <c r="S305" s="205">
        <v>42</v>
      </c>
      <c r="T305" s="207"/>
      <c r="U305" s="208"/>
      <c r="V305" s="212"/>
      <c r="W305" s="216"/>
      <c r="X305" s="213"/>
      <c r="Y305" s="201"/>
      <c r="Z305" s="184"/>
      <c r="AA305" s="177"/>
      <c r="AB305" s="177"/>
      <c r="AC305" s="177"/>
      <c r="AD305" s="177"/>
      <c r="AE305" s="184"/>
      <c r="AF305" s="184"/>
      <c r="AG305" s="185"/>
      <c r="AH305" s="185"/>
      <c r="AI305" s="185"/>
      <c r="AJ305" s="185"/>
      <c r="AK305" s="185"/>
      <c r="AL305" s="185"/>
      <c r="AM305" s="185"/>
      <c r="AN305" s="176">
        <v>343107</v>
      </c>
      <c r="AO305" s="176">
        <v>0</v>
      </c>
      <c r="AP305" s="176">
        <v>0</v>
      </c>
    </row>
    <row r="306" spans="2:42" ht="141.75" hidden="1" x14ac:dyDescent="0.25">
      <c r="B306" s="206"/>
      <c r="C306" s="163">
        <v>300</v>
      </c>
      <c r="D306" s="164" t="s">
        <v>1807</v>
      </c>
      <c r="E306" s="163" t="s">
        <v>1808</v>
      </c>
      <c r="F306" s="165"/>
      <c r="G306" s="172"/>
      <c r="H306" s="172"/>
      <c r="I306" s="165"/>
      <c r="J306" s="174"/>
      <c r="K306" s="174"/>
      <c r="L306" s="175"/>
      <c r="M306" s="174"/>
      <c r="N306" s="174"/>
      <c r="O306" s="176"/>
      <c r="P306" s="176"/>
      <c r="Q306" s="176"/>
      <c r="R306" s="174"/>
      <c r="S306" s="205"/>
      <c r="T306" s="207"/>
      <c r="U306" s="208">
        <v>280</v>
      </c>
      <c r="V306" s="212" t="s">
        <v>1807</v>
      </c>
      <c r="W306" s="216" t="s">
        <v>1808</v>
      </c>
      <c r="X306" s="213">
        <v>0.89</v>
      </c>
      <c r="Y306" s="201">
        <v>0.3</v>
      </c>
      <c r="Z306" s="184">
        <v>18755.7</v>
      </c>
      <c r="AA306" s="177">
        <v>1.1499999999999999</v>
      </c>
      <c r="AB306" s="177">
        <v>1</v>
      </c>
      <c r="AC306" s="177">
        <v>1</v>
      </c>
      <c r="AD306" s="177">
        <v>1</v>
      </c>
      <c r="AE306" s="184">
        <f>X306*Z306*AA306*AB306*AC306*AD306</f>
        <v>19196.45895</v>
      </c>
      <c r="AF306" s="184">
        <f>AE306*Y306</f>
        <v>5758.9376849999999</v>
      </c>
      <c r="AG306" s="185"/>
      <c r="AH306" s="185"/>
      <c r="AI306" s="185"/>
      <c r="AJ306" s="185"/>
      <c r="AK306" s="185"/>
      <c r="AL306" s="185"/>
      <c r="AM306" s="185"/>
      <c r="AN306" s="176">
        <v>0</v>
      </c>
      <c r="AO306" s="176">
        <v>0</v>
      </c>
      <c r="AP306" s="176">
        <v>0</v>
      </c>
    </row>
    <row r="307" spans="2:42" ht="63" hidden="1" x14ac:dyDescent="0.25">
      <c r="B307" s="206"/>
      <c r="C307" s="163">
        <v>301</v>
      </c>
      <c r="D307" s="164" t="s">
        <v>1809</v>
      </c>
      <c r="E307" s="163" t="s">
        <v>1808</v>
      </c>
      <c r="F307" s="165">
        <v>0.89</v>
      </c>
      <c r="G307" s="172">
        <v>1</v>
      </c>
      <c r="H307" s="172" t="s">
        <v>1343</v>
      </c>
      <c r="I307" s="165">
        <v>0.89</v>
      </c>
      <c r="J307" s="174">
        <v>22168.799999999999</v>
      </c>
      <c r="K307" s="174">
        <v>1.1000000000000001</v>
      </c>
      <c r="L307" s="175">
        <v>1</v>
      </c>
      <c r="M307" s="174"/>
      <c r="N307" s="174"/>
      <c r="O307" s="176">
        <f t="shared" si="31"/>
        <v>21703.2552</v>
      </c>
      <c r="P307" s="176"/>
      <c r="Q307" s="176"/>
      <c r="R307" s="174"/>
      <c r="S307" s="205">
        <v>43</v>
      </c>
      <c r="T307" s="207"/>
      <c r="U307" s="208">
        <v>281</v>
      </c>
      <c r="V307" s="212" t="s">
        <v>1809</v>
      </c>
      <c r="W307" s="216" t="s">
        <v>1808</v>
      </c>
      <c r="X307" s="213">
        <v>0.74</v>
      </c>
      <c r="Y307" s="201">
        <v>1</v>
      </c>
      <c r="Z307" s="184">
        <v>18755.7</v>
      </c>
      <c r="AA307" s="177">
        <v>1.1499999999999999</v>
      </c>
      <c r="AB307" s="177">
        <v>1</v>
      </c>
      <c r="AC307" s="177">
        <v>1</v>
      </c>
      <c r="AD307" s="177">
        <v>1</v>
      </c>
      <c r="AE307" s="184">
        <f t="shared" si="29"/>
        <v>15961.100699999999</v>
      </c>
      <c r="AF307" s="184">
        <f t="shared" si="30"/>
        <v>15961.100699999999</v>
      </c>
      <c r="AG307" s="185"/>
      <c r="AH307" s="185"/>
      <c r="AI307" s="185"/>
      <c r="AJ307" s="185"/>
      <c r="AK307" s="185"/>
      <c r="AL307" s="185"/>
      <c r="AM307" s="185"/>
      <c r="AN307" s="176">
        <v>21704</v>
      </c>
      <c r="AO307" s="176">
        <v>0</v>
      </c>
      <c r="AP307" s="176">
        <v>0</v>
      </c>
    </row>
    <row r="308" spans="2:42" ht="63" hidden="1" x14ac:dyDescent="0.25">
      <c r="B308" s="206"/>
      <c r="C308" s="163">
        <v>302</v>
      </c>
      <c r="D308" s="164" t="s">
        <v>1810</v>
      </c>
      <c r="E308" s="163" t="s">
        <v>1808</v>
      </c>
      <c r="F308" s="165">
        <v>0.74</v>
      </c>
      <c r="G308" s="172">
        <v>1</v>
      </c>
      <c r="H308" s="173">
        <v>1</v>
      </c>
      <c r="I308" s="165">
        <v>0.74</v>
      </c>
      <c r="J308" s="174">
        <v>22168.799999999999</v>
      </c>
      <c r="K308" s="174">
        <v>1.1000000000000001</v>
      </c>
      <c r="L308" s="175">
        <v>1</v>
      </c>
      <c r="M308" s="174"/>
      <c r="N308" s="174"/>
      <c r="O308" s="176">
        <f t="shared" si="31"/>
        <v>18045.403200000001</v>
      </c>
      <c r="P308" s="176"/>
      <c r="Q308" s="176"/>
      <c r="R308" s="174"/>
      <c r="S308" s="205">
        <v>44</v>
      </c>
      <c r="T308" s="207"/>
      <c r="U308" s="208">
        <v>282</v>
      </c>
      <c r="V308" s="212" t="s">
        <v>1810</v>
      </c>
      <c r="W308" s="216" t="s">
        <v>1808</v>
      </c>
      <c r="X308" s="213">
        <v>1.27</v>
      </c>
      <c r="Y308" s="201">
        <v>1</v>
      </c>
      <c r="Z308" s="184">
        <v>18755.7</v>
      </c>
      <c r="AA308" s="177">
        <v>1.1499999999999999</v>
      </c>
      <c r="AB308" s="177">
        <v>1</v>
      </c>
      <c r="AC308" s="177">
        <v>1</v>
      </c>
      <c r="AD308" s="177">
        <v>1</v>
      </c>
      <c r="AE308" s="184">
        <f t="shared" si="29"/>
        <v>27392.699850000001</v>
      </c>
      <c r="AF308" s="184">
        <f t="shared" si="30"/>
        <v>27392.699850000001</v>
      </c>
      <c r="AG308" s="185"/>
      <c r="AH308" s="185"/>
      <c r="AI308" s="185"/>
      <c r="AJ308" s="185"/>
      <c r="AK308" s="185"/>
      <c r="AL308" s="185"/>
      <c r="AM308" s="185"/>
      <c r="AN308" s="176">
        <v>18046</v>
      </c>
      <c r="AO308" s="176">
        <v>0</v>
      </c>
      <c r="AP308" s="176">
        <v>0</v>
      </c>
    </row>
    <row r="309" spans="2:42" ht="63" hidden="1" x14ac:dyDescent="0.25">
      <c r="B309" s="206"/>
      <c r="C309" s="163">
        <v>303</v>
      </c>
      <c r="D309" s="164" t="s">
        <v>1811</v>
      </c>
      <c r="E309" s="163" t="s">
        <v>1808</v>
      </c>
      <c r="F309" s="165">
        <v>1.27</v>
      </c>
      <c r="G309" s="172">
        <v>1</v>
      </c>
      <c r="H309" s="173" t="s">
        <v>1354</v>
      </c>
      <c r="I309" s="165">
        <v>1.27</v>
      </c>
      <c r="J309" s="174">
        <v>22168.799999999999</v>
      </c>
      <c r="K309" s="174">
        <v>1.1000000000000001</v>
      </c>
      <c r="L309" s="175">
        <v>1</v>
      </c>
      <c r="M309" s="174"/>
      <c r="N309" s="174"/>
      <c r="O309" s="176">
        <f t="shared" si="31"/>
        <v>30969.813600000001</v>
      </c>
      <c r="P309" s="176"/>
      <c r="Q309" s="176"/>
      <c r="R309" s="174"/>
      <c r="S309" s="205">
        <v>45</v>
      </c>
      <c r="T309" s="207"/>
      <c r="U309" s="208">
        <v>283</v>
      </c>
      <c r="V309" s="212" t="s">
        <v>1811</v>
      </c>
      <c r="W309" s="216" t="s">
        <v>1808</v>
      </c>
      <c r="X309" s="213">
        <v>1.63</v>
      </c>
      <c r="Y309" s="201">
        <v>1</v>
      </c>
      <c r="Z309" s="184">
        <v>18755.7</v>
      </c>
      <c r="AA309" s="177">
        <v>1.1499999999999999</v>
      </c>
      <c r="AB309" s="177">
        <v>1</v>
      </c>
      <c r="AC309" s="177">
        <v>1</v>
      </c>
      <c r="AD309" s="177">
        <v>1</v>
      </c>
      <c r="AE309" s="184">
        <f t="shared" si="29"/>
        <v>35157.559649999996</v>
      </c>
      <c r="AF309" s="184">
        <f t="shared" si="30"/>
        <v>35157.559649999996</v>
      </c>
      <c r="AG309" s="185"/>
      <c r="AH309" s="185"/>
      <c r="AI309" s="185"/>
      <c r="AJ309" s="185"/>
      <c r="AK309" s="185"/>
      <c r="AL309" s="185"/>
      <c r="AM309" s="185"/>
      <c r="AN309" s="176">
        <v>30970</v>
      </c>
      <c r="AO309" s="176">
        <v>0</v>
      </c>
      <c r="AP309" s="176">
        <v>0</v>
      </c>
    </row>
    <row r="310" spans="2:42" ht="63" hidden="1" x14ac:dyDescent="0.25">
      <c r="B310" s="206"/>
      <c r="C310" s="163">
        <v>304</v>
      </c>
      <c r="D310" s="164" t="s">
        <v>1812</v>
      </c>
      <c r="E310" s="163" t="s">
        <v>1808</v>
      </c>
      <c r="F310" s="165">
        <v>1.63</v>
      </c>
      <c r="G310" s="172">
        <v>1</v>
      </c>
      <c r="H310" s="173" t="s">
        <v>1354</v>
      </c>
      <c r="I310" s="165">
        <v>1.63</v>
      </c>
      <c r="J310" s="174">
        <v>22168.799999999999</v>
      </c>
      <c r="K310" s="174">
        <v>1.1000000000000001</v>
      </c>
      <c r="L310" s="175">
        <v>1</v>
      </c>
      <c r="M310" s="174"/>
      <c r="N310" s="174"/>
      <c r="O310" s="176">
        <f t="shared" si="31"/>
        <v>39748.6584</v>
      </c>
      <c r="P310" s="176"/>
      <c r="Q310" s="176"/>
      <c r="R310" s="174"/>
      <c r="S310" s="205">
        <v>45</v>
      </c>
      <c r="T310" s="207"/>
      <c r="U310" s="208">
        <v>284</v>
      </c>
      <c r="V310" s="212" t="s">
        <v>1812</v>
      </c>
      <c r="W310" s="216" t="s">
        <v>1808</v>
      </c>
      <c r="X310" s="213">
        <v>1.9</v>
      </c>
      <c r="Y310" s="201">
        <v>1</v>
      </c>
      <c r="Z310" s="184">
        <v>18755.7</v>
      </c>
      <c r="AA310" s="177">
        <v>1.1499999999999999</v>
      </c>
      <c r="AB310" s="177">
        <v>1</v>
      </c>
      <c r="AC310" s="177">
        <v>1</v>
      </c>
      <c r="AD310" s="177">
        <v>1</v>
      </c>
      <c r="AE310" s="184">
        <f t="shared" si="29"/>
        <v>40981.2045</v>
      </c>
      <c r="AF310" s="184">
        <f t="shared" si="30"/>
        <v>40981.2045</v>
      </c>
      <c r="AG310" s="185"/>
      <c r="AH310" s="185"/>
      <c r="AI310" s="185"/>
      <c r="AJ310" s="185"/>
      <c r="AK310" s="185"/>
      <c r="AL310" s="185"/>
      <c r="AM310" s="185"/>
      <c r="AN310" s="176">
        <v>39749</v>
      </c>
      <c r="AO310" s="176">
        <v>0</v>
      </c>
      <c r="AP310" s="176">
        <v>0</v>
      </c>
    </row>
    <row r="311" spans="2:42" ht="63" hidden="1" x14ac:dyDescent="0.25">
      <c r="B311" s="206"/>
      <c r="C311" s="163">
        <v>305</v>
      </c>
      <c r="D311" s="164" t="s">
        <v>1813</v>
      </c>
      <c r="E311" s="163" t="s">
        <v>1814</v>
      </c>
      <c r="F311" s="165">
        <v>1.9</v>
      </c>
      <c r="G311" s="172">
        <v>1</v>
      </c>
      <c r="H311" s="173" t="s">
        <v>1354</v>
      </c>
      <c r="I311" s="165">
        <v>1.9</v>
      </c>
      <c r="J311" s="174">
        <v>22168.799999999999</v>
      </c>
      <c r="K311" s="174">
        <v>1.1000000000000001</v>
      </c>
      <c r="L311" s="175">
        <v>1</v>
      </c>
      <c r="M311" s="174"/>
      <c r="N311" s="174"/>
      <c r="O311" s="176">
        <f t="shared" si="31"/>
        <v>46332.792000000001</v>
      </c>
      <c r="P311" s="176"/>
      <c r="Q311" s="176"/>
      <c r="R311" s="174"/>
      <c r="S311" s="205"/>
      <c r="T311" s="207"/>
      <c r="U311" s="208">
        <v>285</v>
      </c>
      <c r="V311" s="212" t="s">
        <v>1815</v>
      </c>
      <c r="W311" s="216" t="s">
        <v>1814</v>
      </c>
      <c r="X311" s="213">
        <v>1.02</v>
      </c>
      <c r="Y311" s="201">
        <v>0.3</v>
      </c>
      <c r="Z311" s="184">
        <v>18755.7</v>
      </c>
      <c r="AA311" s="177">
        <v>1.1499999999999999</v>
      </c>
      <c r="AB311" s="177">
        <v>1</v>
      </c>
      <c r="AC311" s="177">
        <v>1</v>
      </c>
      <c r="AD311" s="177">
        <v>1</v>
      </c>
      <c r="AE311" s="184">
        <f t="shared" si="29"/>
        <v>22000.436099999999</v>
      </c>
      <c r="AF311" s="184">
        <f t="shared" si="30"/>
        <v>6600.1308299999992</v>
      </c>
      <c r="AG311" s="185"/>
      <c r="AH311" s="185"/>
      <c r="AI311" s="185"/>
      <c r="AJ311" s="185"/>
      <c r="AK311" s="185"/>
      <c r="AL311" s="185"/>
      <c r="AM311" s="185"/>
      <c r="AN311" s="176">
        <v>46333</v>
      </c>
      <c r="AO311" s="176">
        <v>0</v>
      </c>
      <c r="AP311" s="176">
        <v>0</v>
      </c>
    </row>
    <row r="312" spans="2:42" ht="63" hidden="1" x14ac:dyDescent="0.25">
      <c r="B312" s="206"/>
      <c r="C312" s="163">
        <v>306</v>
      </c>
      <c r="D312" s="164" t="s">
        <v>1816</v>
      </c>
      <c r="E312" s="163" t="s">
        <v>1814</v>
      </c>
      <c r="F312" s="165">
        <v>1.02</v>
      </c>
      <c r="G312" s="172">
        <v>1</v>
      </c>
      <c r="H312" s="172" t="s">
        <v>1343</v>
      </c>
      <c r="I312" s="165">
        <v>1.02</v>
      </c>
      <c r="J312" s="174">
        <v>22168.799999999999</v>
      </c>
      <c r="K312" s="174">
        <v>1.1000000000000001</v>
      </c>
      <c r="L312" s="175">
        <v>1</v>
      </c>
      <c r="M312" s="174"/>
      <c r="N312" s="174"/>
      <c r="O312" s="176">
        <f t="shared" si="31"/>
        <v>24873.393599999999</v>
      </c>
      <c r="P312" s="236"/>
      <c r="Q312" s="236"/>
      <c r="R312" s="237"/>
      <c r="S312" s="205"/>
      <c r="T312" s="207"/>
      <c r="U312" s="208">
        <v>286</v>
      </c>
      <c r="V312" s="212" t="s">
        <v>1817</v>
      </c>
      <c r="W312" s="216" t="s">
        <v>1814</v>
      </c>
      <c r="X312" s="213">
        <v>1.49</v>
      </c>
      <c r="Y312" s="201">
        <v>0.3</v>
      </c>
      <c r="Z312" s="184">
        <v>18755.7</v>
      </c>
      <c r="AA312" s="177">
        <v>1.1499999999999999</v>
      </c>
      <c r="AB312" s="177">
        <v>1</v>
      </c>
      <c r="AC312" s="177">
        <v>1</v>
      </c>
      <c r="AD312" s="177">
        <v>1</v>
      </c>
      <c r="AE312" s="184">
        <f t="shared" si="29"/>
        <v>32137.891950000001</v>
      </c>
      <c r="AF312" s="184">
        <f t="shared" si="30"/>
        <v>9641.367585</v>
      </c>
      <c r="AG312" s="185"/>
      <c r="AH312" s="185"/>
      <c r="AI312" s="238"/>
      <c r="AJ312" s="238"/>
      <c r="AK312" s="238"/>
      <c r="AL312" s="238"/>
      <c r="AM312" s="185"/>
      <c r="AN312" s="176">
        <v>24874</v>
      </c>
      <c r="AO312" s="176">
        <v>0</v>
      </c>
      <c r="AP312" s="176">
        <v>0</v>
      </c>
    </row>
    <row r="313" spans="2:42" ht="47.25" hidden="1" x14ac:dyDescent="0.25">
      <c r="B313" s="206"/>
      <c r="C313" s="163">
        <v>307</v>
      </c>
      <c r="D313" s="164" t="s">
        <v>1818</v>
      </c>
      <c r="E313" s="163" t="s">
        <v>1814</v>
      </c>
      <c r="F313" s="165">
        <v>1.49</v>
      </c>
      <c r="G313" s="172">
        <v>1</v>
      </c>
      <c r="H313" s="172" t="s">
        <v>1343</v>
      </c>
      <c r="I313" s="165">
        <v>1.49</v>
      </c>
      <c r="J313" s="174">
        <v>22168.799999999999</v>
      </c>
      <c r="K313" s="174">
        <v>1.1000000000000001</v>
      </c>
      <c r="L313" s="175">
        <v>1</v>
      </c>
      <c r="M313" s="174"/>
      <c r="N313" s="174"/>
      <c r="O313" s="176">
        <f t="shared" si="31"/>
        <v>36334.663200000003</v>
      </c>
      <c r="P313" s="236"/>
      <c r="Q313" s="236"/>
      <c r="R313" s="237"/>
      <c r="S313" s="205"/>
      <c r="T313" s="207"/>
      <c r="U313" s="208">
        <v>287</v>
      </c>
      <c r="V313" s="212" t="s">
        <v>1818</v>
      </c>
      <c r="W313" s="216" t="s">
        <v>1814</v>
      </c>
      <c r="X313" s="213">
        <v>2.14</v>
      </c>
      <c r="Y313" s="201">
        <v>0.3</v>
      </c>
      <c r="Z313" s="184">
        <v>18755.7</v>
      </c>
      <c r="AA313" s="177">
        <v>1.1499999999999999</v>
      </c>
      <c r="AB313" s="177">
        <v>1</v>
      </c>
      <c r="AC313" s="177">
        <v>1</v>
      </c>
      <c r="AD313" s="177">
        <v>1</v>
      </c>
      <c r="AE313" s="184">
        <f t="shared" si="29"/>
        <v>46157.777699999999</v>
      </c>
      <c r="AF313" s="184">
        <f t="shared" si="30"/>
        <v>13847.33331</v>
      </c>
      <c r="AG313" s="185"/>
      <c r="AH313" s="185"/>
      <c r="AI313" s="238"/>
      <c r="AJ313" s="238"/>
      <c r="AK313" s="238"/>
      <c r="AL313" s="238"/>
      <c r="AM313" s="238"/>
      <c r="AN313" s="176">
        <v>36335</v>
      </c>
      <c r="AO313" s="176">
        <v>0</v>
      </c>
      <c r="AP313" s="176">
        <v>0</v>
      </c>
    </row>
    <row r="314" spans="2:42" ht="94.5" hidden="1" x14ac:dyDescent="0.25">
      <c r="B314" s="206"/>
      <c r="C314" s="163">
        <v>308</v>
      </c>
      <c r="D314" s="164" t="s">
        <v>1819</v>
      </c>
      <c r="E314" s="163" t="s">
        <v>1814</v>
      </c>
      <c r="F314" s="165">
        <v>2.14</v>
      </c>
      <c r="G314" s="172">
        <v>1</v>
      </c>
      <c r="H314" s="172" t="s">
        <v>1343</v>
      </c>
      <c r="I314" s="165">
        <v>2.14</v>
      </c>
      <c r="J314" s="174">
        <v>22168.799999999999</v>
      </c>
      <c r="K314" s="174">
        <v>1.1000000000000001</v>
      </c>
      <c r="L314" s="175">
        <v>1</v>
      </c>
      <c r="M314" s="174"/>
      <c r="N314" s="174"/>
      <c r="O314" s="176">
        <f t="shared" si="31"/>
        <v>52185.355200000005</v>
      </c>
      <c r="P314" s="236"/>
      <c r="Q314" s="236"/>
      <c r="R314" s="237"/>
      <c r="S314" s="205"/>
      <c r="T314" s="207"/>
      <c r="U314" s="208">
        <v>288</v>
      </c>
      <c r="V314" s="212" t="s">
        <v>1820</v>
      </c>
      <c r="W314" s="216" t="s">
        <v>1814</v>
      </c>
      <c r="X314" s="213">
        <v>1.25</v>
      </c>
      <c r="Y314" s="201">
        <v>0.3</v>
      </c>
      <c r="Z314" s="184">
        <v>18755.7</v>
      </c>
      <c r="AA314" s="177">
        <v>1.1499999999999999</v>
      </c>
      <c r="AB314" s="177">
        <v>1</v>
      </c>
      <c r="AC314" s="177">
        <v>1</v>
      </c>
      <c r="AD314" s="177">
        <v>1</v>
      </c>
      <c r="AE314" s="184">
        <f t="shared" si="29"/>
        <v>26961.318749999999</v>
      </c>
      <c r="AF314" s="184">
        <f t="shared" si="30"/>
        <v>8088.3956249999992</v>
      </c>
      <c r="AG314" s="185"/>
      <c r="AH314" s="185"/>
      <c r="AI314" s="238"/>
      <c r="AJ314" s="238"/>
      <c r="AK314" s="238"/>
      <c r="AL314" s="238"/>
      <c r="AM314" s="238"/>
      <c r="AN314" s="176">
        <v>52186</v>
      </c>
      <c r="AO314" s="176">
        <v>0</v>
      </c>
      <c r="AP314" s="176">
        <v>0</v>
      </c>
    </row>
    <row r="315" spans="2:42" ht="94.5" hidden="1" x14ac:dyDescent="0.25">
      <c r="B315" s="206"/>
      <c r="C315" s="163">
        <v>309</v>
      </c>
      <c r="D315" s="164" t="s">
        <v>1821</v>
      </c>
      <c r="E315" s="163" t="s">
        <v>1814</v>
      </c>
      <c r="F315" s="165">
        <v>1.25</v>
      </c>
      <c r="G315" s="172">
        <v>1</v>
      </c>
      <c r="H315" s="172" t="s">
        <v>1343</v>
      </c>
      <c r="I315" s="165">
        <v>1.25</v>
      </c>
      <c r="J315" s="174">
        <v>22168.799999999999</v>
      </c>
      <c r="K315" s="174">
        <v>1.1000000000000001</v>
      </c>
      <c r="L315" s="175">
        <v>1</v>
      </c>
      <c r="M315" s="174"/>
      <c r="N315" s="174"/>
      <c r="O315" s="176">
        <f t="shared" si="31"/>
        <v>30482.1</v>
      </c>
      <c r="P315" s="236"/>
      <c r="Q315" s="236"/>
      <c r="R315" s="237"/>
      <c r="S315"/>
      <c r="T315" s="207"/>
      <c r="U315" s="208">
        <v>289</v>
      </c>
      <c r="V315" s="212" t="s">
        <v>1822</v>
      </c>
      <c r="W315" s="216" t="s">
        <v>1814</v>
      </c>
      <c r="X315" s="213">
        <v>2.76</v>
      </c>
      <c r="Y315" s="201">
        <v>0.3</v>
      </c>
      <c r="Z315" s="184">
        <v>18755.7</v>
      </c>
      <c r="AA315" s="177">
        <v>1.1499999999999999</v>
      </c>
      <c r="AB315" s="177">
        <v>1</v>
      </c>
      <c r="AC315" s="177">
        <v>1</v>
      </c>
      <c r="AD315" s="177">
        <v>1</v>
      </c>
      <c r="AE315" s="184">
        <f t="shared" si="29"/>
        <v>59530.591799999995</v>
      </c>
      <c r="AF315" s="184">
        <f t="shared" si="30"/>
        <v>17859.177539999997</v>
      </c>
      <c r="AG315" s="185"/>
      <c r="AH315" s="185"/>
      <c r="AI315" s="238"/>
      <c r="AJ315" s="238"/>
      <c r="AK315" s="238"/>
      <c r="AL315" s="238"/>
      <c r="AM315" s="238"/>
      <c r="AN315" s="176">
        <v>30483</v>
      </c>
      <c r="AO315" s="176">
        <v>0</v>
      </c>
      <c r="AP315" s="176">
        <v>0</v>
      </c>
    </row>
    <row r="316" spans="2:42" ht="173.25" hidden="1" x14ac:dyDescent="0.25">
      <c r="B316" s="206"/>
      <c r="C316" s="163">
        <v>310</v>
      </c>
      <c r="D316" s="164" t="s">
        <v>1823</v>
      </c>
      <c r="E316" s="163" t="s">
        <v>1814</v>
      </c>
      <c r="F316" s="165">
        <v>2.76</v>
      </c>
      <c r="G316" s="172">
        <v>1</v>
      </c>
      <c r="H316" s="172" t="s">
        <v>1343</v>
      </c>
      <c r="I316" s="165">
        <v>2.76</v>
      </c>
      <c r="J316" s="174">
        <v>22168.799999999999</v>
      </c>
      <c r="K316" s="174">
        <v>1.1000000000000001</v>
      </c>
      <c r="L316" s="175">
        <v>1</v>
      </c>
      <c r="M316" s="174"/>
      <c r="N316" s="174"/>
      <c r="O316" s="176">
        <f t="shared" si="31"/>
        <v>67304.476799999989</v>
      </c>
      <c r="P316" s="236"/>
      <c r="Q316" s="236"/>
      <c r="R316" s="237"/>
      <c r="S316"/>
      <c r="T316" s="207"/>
      <c r="U316" s="208">
        <v>290</v>
      </c>
      <c r="V316" s="212" t="s">
        <v>1824</v>
      </c>
      <c r="W316" s="216" t="s">
        <v>1814</v>
      </c>
      <c r="X316" s="213">
        <v>0.76</v>
      </c>
      <c r="Y316" s="201">
        <v>0.3</v>
      </c>
      <c r="Z316" s="184">
        <v>18755.7</v>
      </c>
      <c r="AA316" s="177">
        <v>1.1499999999999999</v>
      </c>
      <c r="AB316" s="177">
        <v>1</v>
      </c>
      <c r="AC316" s="177">
        <v>1</v>
      </c>
      <c r="AD316" s="177">
        <v>1</v>
      </c>
      <c r="AE316" s="184">
        <f>X316*Z316*AA316*AB316*AC316*AD316</f>
        <v>16392.481799999998</v>
      </c>
      <c r="AF316" s="184">
        <f>AE316*Y316</f>
        <v>4917.7445399999988</v>
      </c>
      <c r="AG316" s="185"/>
      <c r="AH316" s="185"/>
      <c r="AI316" s="238"/>
      <c r="AJ316" s="238"/>
      <c r="AK316" s="238"/>
      <c r="AL316" s="238"/>
      <c r="AM316" s="238"/>
      <c r="AN316" s="176">
        <v>67305</v>
      </c>
      <c r="AO316" s="176">
        <v>0</v>
      </c>
      <c r="AP316" s="176">
        <v>0</v>
      </c>
    </row>
    <row r="317" spans="2:42" ht="36" x14ac:dyDescent="0.25">
      <c r="B317" s="214" t="s">
        <v>1825</v>
      </c>
      <c r="C317" s="163">
        <v>311</v>
      </c>
      <c r="D317" s="164" t="s">
        <v>1826</v>
      </c>
      <c r="E317" s="163" t="s">
        <v>1814</v>
      </c>
      <c r="F317" s="165">
        <v>0.76</v>
      </c>
      <c r="G317" s="172">
        <v>1</v>
      </c>
      <c r="H317" s="172" t="s">
        <v>1343</v>
      </c>
      <c r="I317" s="165">
        <v>0.76</v>
      </c>
      <c r="J317" s="174">
        <v>22168.799999999999</v>
      </c>
      <c r="K317" s="174">
        <v>1.1000000000000001</v>
      </c>
      <c r="L317" s="175">
        <v>1</v>
      </c>
      <c r="M317" s="174"/>
      <c r="N317" s="174"/>
      <c r="O317" s="176">
        <f t="shared" si="31"/>
        <v>18533.1168</v>
      </c>
      <c r="P317" s="236"/>
      <c r="Q317" s="236"/>
      <c r="R317" s="237"/>
      <c r="S317"/>
      <c r="T317" s="207" t="s">
        <v>1827</v>
      </c>
      <c r="U317" s="208">
        <v>291</v>
      </c>
      <c r="V317" s="212" t="s">
        <v>1826</v>
      </c>
      <c r="W317" s="216" t="s">
        <v>1814</v>
      </c>
      <c r="X317" s="213">
        <v>1.06</v>
      </c>
      <c r="Y317" s="201">
        <v>0.3</v>
      </c>
      <c r="Z317" s="184">
        <v>18755.7</v>
      </c>
      <c r="AA317" s="177">
        <v>1.1499999999999999</v>
      </c>
      <c r="AB317" s="177">
        <v>1</v>
      </c>
      <c r="AC317" s="177">
        <v>1</v>
      </c>
      <c r="AD317" s="177">
        <v>1</v>
      </c>
      <c r="AE317" s="184">
        <f>X317*Z317*AA317*AB317*AC317*AD317</f>
        <v>22863.1983</v>
      </c>
      <c r="AF317" s="184">
        <f>AE317*Y317</f>
        <v>6858.9594900000002</v>
      </c>
      <c r="AG317" s="185"/>
      <c r="AH317" s="185"/>
      <c r="AI317" s="238"/>
      <c r="AJ317" s="238"/>
      <c r="AK317" s="238"/>
      <c r="AL317" s="238"/>
      <c r="AM317" s="238"/>
      <c r="AN317" s="176">
        <v>18534</v>
      </c>
      <c r="AO317" s="176">
        <v>0</v>
      </c>
      <c r="AP317" s="176">
        <v>0</v>
      </c>
    </row>
    <row r="318" spans="2:42" ht="63" x14ac:dyDescent="0.25">
      <c r="B318" s="214" t="s">
        <v>1828</v>
      </c>
      <c r="C318" s="163">
        <v>312</v>
      </c>
      <c r="D318" s="164" t="s">
        <v>1829</v>
      </c>
      <c r="E318" s="163" t="s">
        <v>1814</v>
      </c>
      <c r="F318" s="165">
        <v>1.06</v>
      </c>
      <c r="G318" s="172">
        <v>1</v>
      </c>
      <c r="H318" s="172" t="s">
        <v>1343</v>
      </c>
      <c r="I318" s="165">
        <v>1.06</v>
      </c>
      <c r="J318" s="174">
        <v>22168.799999999999</v>
      </c>
      <c r="K318" s="174">
        <v>1.1000000000000001</v>
      </c>
      <c r="L318" s="175">
        <v>1</v>
      </c>
      <c r="M318" s="174"/>
      <c r="N318" s="174"/>
      <c r="O318" s="176">
        <f t="shared" si="31"/>
        <v>25848.820800000001</v>
      </c>
      <c r="P318" s="236"/>
      <c r="Q318" s="236"/>
      <c r="R318" s="237"/>
      <c r="S318"/>
      <c r="T318" s="207" t="s">
        <v>1830</v>
      </c>
      <c r="U318" s="208">
        <v>292</v>
      </c>
      <c r="V318" s="212" t="s">
        <v>1829</v>
      </c>
      <c r="W318" s="216" t="s">
        <v>1814</v>
      </c>
      <c r="X318" s="213">
        <v>1.1599999999999999</v>
      </c>
      <c r="Y318" s="201">
        <v>0.3</v>
      </c>
      <c r="Z318" s="184">
        <v>18755.7</v>
      </c>
      <c r="AA318" s="177">
        <v>1.1499999999999999</v>
      </c>
      <c r="AB318" s="177">
        <v>1</v>
      </c>
      <c r="AC318" s="177">
        <v>1</v>
      </c>
      <c r="AD318" s="177">
        <v>1</v>
      </c>
      <c r="AE318" s="184">
        <f>X318*Z318*AA318*AB318*AC318*AD318</f>
        <v>25020.103800000001</v>
      </c>
      <c r="AF318" s="184">
        <f>AE318*Y318</f>
        <v>7506.0311400000001</v>
      </c>
      <c r="AG318" s="185"/>
      <c r="AH318" s="185"/>
      <c r="AI318" s="238"/>
      <c r="AJ318" s="238"/>
      <c r="AK318" s="238"/>
      <c r="AL318" s="238"/>
      <c r="AM318" s="238"/>
      <c r="AN318" s="176">
        <v>25849</v>
      </c>
      <c r="AO318" s="176">
        <v>0</v>
      </c>
      <c r="AP318" s="176">
        <v>0</v>
      </c>
    </row>
  </sheetData>
  <mergeCells count="4">
    <mergeCell ref="A1:AP1"/>
    <mergeCell ref="AN3:AN4"/>
    <mergeCell ref="AO3:AO4"/>
    <mergeCell ref="AP3:AP4"/>
  </mergeCells>
  <printOptions horizontalCentered="1"/>
  <pageMargins left="0.78740157480314965" right="0.78740157480314965" top="0.55118110236220474" bottom="0.35433070866141736" header="0.51181102362204722" footer="0.51181102362204722"/>
  <pageSetup paperSize="9" scale="51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B1" workbookViewId="0">
      <pane xSplit="18330" topLeftCell="DP1"/>
      <selection activeCell="E37" sqref="E37"/>
      <selection pane="topRight" activeCell="DR47" sqref="DR47"/>
    </sheetView>
  </sheetViews>
  <sheetFormatPr defaultColWidth="10.7109375" defaultRowHeight="15" x14ac:dyDescent="0.25"/>
  <cols>
    <col min="1" max="1" width="5.140625" hidden="1" customWidth="1"/>
    <col min="3" max="3" width="5.7109375" style="271" customWidth="1"/>
    <col min="4" max="4" width="33.5703125" customWidth="1"/>
    <col min="5" max="5" width="26.85546875" customWidth="1"/>
    <col min="6" max="6" width="8.7109375" hidden="1" customWidth="1"/>
    <col min="7" max="7" width="11.85546875" hidden="1" customWidth="1"/>
    <col min="8" max="9" width="8.7109375" hidden="1" customWidth="1"/>
    <col min="10" max="10" width="13.28515625" hidden="1" customWidth="1"/>
    <col min="11" max="11" width="12.140625" hidden="1" customWidth="1"/>
    <col min="12" max="12" width="13.28515625" customWidth="1"/>
    <col min="13" max="13" width="12.140625" customWidth="1"/>
    <col min="257" max="257" width="0" hidden="1" customWidth="1"/>
    <col min="259" max="259" width="5.7109375" customWidth="1"/>
    <col min="260" max="260" width="33.5703125" customWidth="1"/>
    <col min="261" max="261" width="26.85546875" customWidth="1"/>
    <col min="262" max="267" width="0" hidden="1" customWidth="1"/>
    <col min="268" max="268" width="13.28515625" customWidth="1"/>
    <col min="269" max="269" width="12.140625" customWidth="1"/>
    <col min="513" max="513" width="0" hidden="1" customWidth="1"/>
    <col min="515" max="515" width="5.7109375" customWidth="1"/>
    <col min="516" max="516" width="33.5703125" customWidth="1"/>
    <col min="517" max="517" width="26.85546875" customWidth="1"/>
    <col min="518" max="523" width="0" hidden="1" customWidth="1"/>
    <col min="524" max="524" width="13.28515625" customWidth="1"/>
    <col min="525" max="525" width="12.140625" customWidth="1"/>
    <col min="769" max="769" width="0" hidden="1" customWidth="1"/>
    <col min="771" max="771" width="5.7109375" customWidth="1"/>
    <col min="772" max="772" width="33.5703125" customWidth="1"/>
    <col min="773" max="773" width="26.85546875" customWidth="1"/>
    <col min="774" max="779" width="0" hidden="1" customWidth="1"/>
    <col min="780" max="780" width="13.28515625" customWidth="1"/>
    <col min="781" max="781" width="12.140625" customWidth="1"/>
    <col min="1025" max="1025" width="0" hidden="1" customWidth="1"/>
    <col min="1027" max="1027" width="5.7109375" customWidth="1"/>
    <col min="1028" max="1028" width="33.5703125" customWidth="1"/>
    <col min="1029" max="1029" width="26.85546875" customWidth="1"/>
    <col min="1030" max="1035" width="0" hidden="1" customWidth="1"/>
    <col min="1036" max="1036" width="13.28515625" customWidth="1"/>
    <col min="1037" max="1037" width="12.140625" customWidth="1"/>
    <col min="1281" max="1281" width="0" hidden="1" customWidth="1"/>
    <col min="1283" max="1283" width="5.7109375" customWidth="1"/>
    <col min="1284" max="1284" width="33.5703125" customWidth="1"/>
    <col min="1285" max="1285" width="26.85546875" customWidth="1"/>
    <col min="1286" max="1291" width="0" hidden="1" customWidth="1"/>
    <col min="1292" max="1292" width="13.28515625" customWidth="1"/>
    <col min="1293" max="1293" width="12.140625" customWidth="1"/>
    <col min="1537" max="1537" width="0" hidden="1" customWidth="1"/>
    <col min="1539" max="1539" width="5.7109375" customWidth="1"/>
    <col min="1540" max="1540" width="33.5703125" customWidth="1"/>
    <col min="1541" max="1541" width="26.85546875" customWidth="1"/>
    <col min="1542" max="1547" width="0" hidden="1" customWidth="1"/>
    <col min="1548" max="1548" width="13.28515625" customWidth="1"/>
    <col min="1549" max="1549" width="12.140625" customWidth="1"/>
    <col min="1793" max="1793" width="0" hidden="1" customWidth="1"/>
    <col min="1795" max="1795" width="5.7109375" customWidth="1"/>
    <col min="1796" max="1796" width="33.5703125" customWidth="1"/>
    <col min="1797" max="1797" width="26.85546875" customWidth="1"/>
    <col min="1798" max="1803" width="0" hidden="1" customWidth="1"/>
    <col min="1804" max="1804" width="13.28515625" customWidth="1"/>
    <col min="1805" max="1805" width="12.140625" customWidth="1"/>
    <col min="2049" max="2049" width="0" hidden="1" customWidth="1"/>
    <col min="2051" max="2051" width="5.7109375" customWidth="1"/>
    <col min="2052" max="2052" width="33.5703125" customWidth="1"/>
    <col min="2053" max="2053" width="26.85546875" customWidth="1"/>
    <col min="2054" max="2059" width="0" hidden="1" customWidth="1"/>
    <col min="2060" max="2060" width="13.28515625" customWidth="1"/>
    <col min="2061" max="2061" width="12.140625" customWidth="1"/>
    <col min="2305" max="2305" width="0" hidden="1" customWidth="1"/>
    <col min="2307" max="2307" width="5.7109375" customWidth="1"/>
    <col min="2308" max="2308" width="33.5703125" customWidth="1"/>
    <col min="2309" max="2309" width="26.85546875" customWidth="1"/>
    <col min="2310" max="2315" width="0" hidden="1" customWidth="1"/>
    <col min="2316" max="2316" width="13.28515625" customWidth="1"/>
    <col min="2317" max="2317" width="12.140625" customWidth="1"/>
    <col min="2561" max="2561" width="0" hidden="1" customWidth="1"/>
    <col min="2563" max="2563" width="5.7109375" customWidth="1"/>
    <col min="2564" max="2564" width="33.5703125" customWidth="1"/>
    <col min="2565" max="2565" width="26.85546875" customWidth="1"/>
    <col min="2566" max="2571" width="0" hidden="1" customWidth="1"/>
    <col min="2572" max="2572" width="13.28515625" customWidth="1"/>
    <col min="2573" max="2573" width="12.140625" customWidth="1"/>
    <col min="2817" max="2817" width="0" hidden="1" customWidth="1"/>
    <col min="2819" max="2819" width="5.7109375" customWidth="1"/>
    <col min="2820" max="2820" width="33.5703125" customWidth="1"/>
    <col min="2821" max="2821" width="26.85546875" customWidth="1"/>
    <col min="2822" max="2827" width="0" hidden="1" customWidth="1"/>
    <col min="2828" max="2828" width="13.28515625" customWidth="1"/>
    <col min="2829" max="2829" width="12.140625" customWidth="1"/>
    <col min="3073" max="3073" width="0" hidden="1" customWidth="1"/>
    <col min="3075" max="3075" width="5.7109375" customWidth="1"/>
    <col min="3076" max="3076" width="33.5703125" customWidth="1"/>
    <col min="3077" max="3077" width="26.85546875" customWidth="1"/>
    <col min="3078" max="3083" width="0" hidden="1" customWidth="1"/>
    <col min="3084" max="3084" width="13.28515625" customWidth="1"/>
    <col min="3085" max="3085" width="12.140625" customWidth="1"/>
    <col min="3329" max="3329" width="0" hidden="1" customWidth="1"/>
    <col min="3331" max="3331" width="5.7109375" customWidth="1"/>
    <col min="3332" max="3332" width="33.5703125" customWidth="1"/>
    <col min="3333" max="3333" width="26.85546875" customWidth="1"/>
    <col min="3334" max="3339" width="0" hidden="1" customWidth="1"/>
    <col min="3340" max="3340" width="13.28515625" customWidth="1"/>
    <col min="3341" max="3341" width="12.140625" customWidth="1"/>
    <col min="3585" max="3585" width="0" hidden="1" customWidth="1"/>
    <col min="3587" max="3587" width="5.7109375" customWidth="1"/>
    <col min="3588" max="3588" width="33.5703125" customWidth="1"/>
    <col min="3589" max="3589" width="26.85546875" customWidth="1"/>
    <col min="3590" max="3595" width="0" hidden="1" customWidth="1"/>
    <col min="3596" max="3596" width="13.28515625" customWidth="1"/>
    <col min="3597" max="3597" width="12.140625" customWidth="1"/>
    <col min="3841" max="3841" width="0" hidden="1" customWidth="1"/>
    <col min="3843" max="3843" width="5.7109375" customWidth="1"/>
    <col min="3844" max="3844" width="33.5703125" customWidth="1"/>
    <col min="3845" max="3845" width="26.85546875" customWidth="1"/>
    <col min="3846" max="3851" width="0" hidden="1" customWidth="1"/>
    <col min="3852" max="3852" width="13.28515625" customWidth="1"/>
    <col min="3853" max="3853" width="12.140625" customWidth="1"/>
    <col min="4097" max="4097" width="0" hidden="1" customWidth="1"/>
    <col min="4099" max="4099" width="5.7109375" customWidth="1"/>
    <col min="4100" max="4100" width="33.5703125" customWidth="1"/>
    <col min="4101" max="4101" width="26.85546875" customWidth="1"/>
    <col min="4102" max="4107" width="0" hidden="1" customWidth="1"/>
    <col min="4108" max="4108" width="13.28515625" customWidth="1"/>
    <col min="4109" max="4109" width="12.140625" customWidth="1"/>
    <col min="4353" max="4353" width="0" hidden="1" customWidth="1"/>
    <col min="4355" max="4355" width="5.7109375" customWidth="1"/>
    <col min="4356" max="4356" width="33.5703125" customWidth="1"/>
    <col min="4357" max="4357" width="26.85546875" customWidth="1"/>
    <col min="4358" max="4363" width="0" hidden="1" customWidth="1"/>
    <col min="4364" max="4364" width="13.28515625" customWidth="1"/>
    <col min="4365" max="4365" width="12.140625" customWidth="1"/>
    <col min="4609" max="4609" width="0" hidden="1" customWidth="1"/>
    <col min="4611" max="4611" width="5.7109375" customWidth="1"/>
    <col min="4612" max="4612" width="33.5703125" customWidth="1"/>
    <col min="4613" max="4613" width="26.85546875" customWidth="1"/>
    <col min="4614" max="4619" width="0" hidden="1" customWidth="1"/>
    <col min="4620" max="4620" width="13.28515625" customWidth="1"/>
    <col min="4621" max="4621" width="12.140625" customWidth="1"/>
    <col min="4865" max="4865" width="0" hidden="1" customWidth="1"/>
    <col min="4867" max="4867" width="5.7109375" customWidth="1"/>
    <col min="4868" max="4868" width="33.5703125" customWidth="1"/>
    <col min="4869" max="4869" width="26.85546875" customWidth="1"/>
    <col min="4870" max="4875" width="0" hidden="1" customWidth="1"/>
    <col min="4876" max="4876" width="13.28515625" customWidth="1"/>
    <col min="4877" max="4877" width="12.140625" customWidth="1"/>
    <col min="5121" max="5121" width="0" hidden="1" customWidth="1"/>
    <col min="5123" max="5123" width="5.7109375" customWidth="1"/>
    <col min="5124" max="5124" width="33.5703125" customWidth="1"/>
    <col min="5125" max="5125" width="26.85546875" customWidth="1"/>
    <col min="5126" max="5131" width="0" hidden="1" customWidth="1"/>
    <col min="5132" max="5132" width="13.28515625" customWidth="1"/>
    <col min="5133" max="5133" width="12.140625" customWidth="1"/>
    <col min="5377" max="5377" width="0" hidden="1" customWidth="1"/>
    <col min="5379" max="5379" width="5.7109375" customWidth="1"/>
    <col min="5380" max="5380" width="33.5703125" customWidth="1"/>
    <col min="5381" max="5381" width="26.85546875" customWidth="1"/>
    <col min="5382" max="5387" width="0" hidden="1" customWidth="1"/>
    <col min="5388" max="5388" width="13.28515625" customWidth="1"/>
    <col min="5389" max="5389" width="12.140625" customWidth="1"/>
    <col min="5633" max="5633" width="0" hidden="1" customWidth="1"/>
    <col min="5635" max="5635" width="5.7109375" customWidth="1"/>
    <col min="5636" max="5636" width="33.5703125" customWidth="1"/>
    <col min="5637" max="5637" width="26.85546875" customWidth="1"/>
    <col min="5638" max="5643" width="0" hidden="1" customWidth="1"/>
    <col min="5644" max="5644" width="13.28515625" customWidth="1"/>
    <col min="5645" max="5645" width="12.140625" customWidth="1"/>
    <col min="5889" max="5889" width="0" hidden="1" customWidth="1"/>
    <col min="5891" max="5891" width="5.7109375" customWidth="1"/>
    <col min="5892" max="5892" width="33.5703125" customWidth="1"/>
    <col min="5893" max="5893" width="26.85546875" customWidth="1"/>
    <col min="5894" max="5899" width="0" hidden="1" customWidth="1"/>
    <col min="5900" max="5900" width="13.28515625" customWidth="1"/>
    <col min="5901" max="5901" width="12.140625" customWidth="1"/>
    <col min="6145" max="6145" width="0" hidden="1" customWidth="1"/>
    <col min="6147" max="6147" width="5.7109375" customWidth="1"/>
    <col min="6148" max="6148" width="33.5703125" customWidth="1"/>
    <col min="6149" max="6149" width="26.85546875" customWidth="1"/>
    <col min="6150" max="6155" width="0" hidden="1" customWidth="1"/>
    <col min="6156" max="6156" width="13.28515625" customWidth="1"/>
    <col min="6157" max="6157" width="12.140625" customWidth="1"/>
    <col min="6401" max="6401" width="0" hidden="1" customWidth="1"/>
    <col min="6403" max="6403" width="5.7109375" customWidth="1"/>
    <col min="6404" max="6404" width="33.5703125" customWidth="1"/>
    <col min="6405" max="6405" width="26.85546875" customWidth="1"/>
    <col min="6406" max="6411" width="0" hidden="1" customWidth="1"/>
    <col min="6412" max="6412" width="13.28515625" customWidth="1"/>
    <col min="6413" max="6413" width="12.140625" customWidth="1"/>
    <col min="6657" max="6657" width="0" hidden="1" customWidth="1"/>
    <col min="6659" max="6659" width="5.7109375" customWidth="1"/>
    <col min="6660" max="6660" width="33.5703125" customWidth="1"/>
    <col min="6661" max="6661" width="26.85546875" customWidth="1"/>
    <col min="6662" max="6667" width="0" hidden="1" customWidth="1"/>
    <col min="6668" max="6668" width="13.28515625" customWidth="1"/>
    <col min="6669" max="6669" width="12.140625" customWidth="1"/>
    <col min="6913" max="6913" width="0" hidden="1" customWidth="1"/>
    <col min="6915" max="6915" width="5.7109375" customWidth="1"/>
    <col min="6916" max="6916" width="33.5703125" customWidth="1"/>
    <col min="6917" max="6917" width="26.85546875" customWidth="1"/>
    <col min="6918" max="6923" width="0" hidden="1" customWidth="1"/>
    <col min="6924" max="6924" width="13.28515625" customWidth="1"/>
    <col min="6925" max="6925" width="12.140625" customWidth="1"/>
    <col min="7169" max="7169" width="0" hidden="1" customWidth="1"/>
    <col min="7171" max="7171" width="5.7109375" customWidth="1"/>
    <col min="7172" max="7172" width="33.5703125" customWidth="1"/>
    <col min="7173" max="7173" width="26.85546875" customWidth="1"/>
    <col min="7174" max="7179" width="0" hidden="1" customWidth="1"/>
    <col min="7180" max="7180" width="13.28515625" customWidth="1"/>
    <col min="7181" max="7181" width="12.140625" customWidth="1"/>
    <col min="7425" max="7425" width="0" hidden="1" customWidth="1"/>
    <col min="7427" max="7427" width="5.7109375" customWidth="1"/>
    <col min="7428" max="7428" width="33.5703125" customWidth="1"/>
    <col min="7429" max="7429" width="26.85546875" customWidth="1"/>
    <col min="7430" max="7435" width="0" hidden="1" customWidth="1"/>
    <col min="7436" max="7436" width="13.28515625" customWidth="1"/>
    <col min="7437" max="7437" width="12.140625" customWidth="1"/>
    <col min="7681" max="7681" width="0" hidden="1" customWidth="1"/>
    <col min="7683" max="7683" width="5.7109375" customWidth="1"/>
    <col min="7684" max="7684" width="33.5703125" customWidth="1"/>
    <col min="7685" max="7685" width="26.85546875" customWidth="1"/>
    <col min="7686" max="7691" width="0" hidden="1" customWidth="1"/>
    <col min="7692" max="7692" width="13.28515625" customWidth="1"/>
    <col min="7693" max="7693" width="12.140625" customWidth="1"/>
    <col min="7937" max="7937" width="0" hidden="1" customWidth="1"/>
    <col min="7939" max="7939" width="5.7109375" customWidth="1"/>
    <col min="7940" max="7940" width="33.5703125" customWidth="1"/>
    <col min="7941" max="7941" width="26.85546875" customWidth="1"/>
    <col min="7942" max="7947" width="0" hidden="1" customWidth="1"/>
    <col min="7948" max="7948" width="13.28515625" customWidth="1"/>
    <col min="7949" max="7949" width="12.140625" customWidth="1"/>
    <col min="8193" max="8193" width="0" hidden="1" customWidth="1"/>
    <col min="8195" max="8195" width="5.7109375" customWidth="1"/>
    <col min="8196" max="8196" width="33.5703125" customWidth="1"/>
    <col min="8197" max="8197" width="26.85546875" customWidth="1"/>
    <col min="8198" max="8203" width="0" hidden="1" customWidth="1"/>
    <col min="8204" max="8204" width="13.28515625" customWidth="1"/>
    <col min="8205" max="8205" width="12.140625" customWidth="1"/>
    <col min="8449" max="8449" width="0" hidden="1" customWidth="1"/>
    <col min="8451" max="8451" width="5.7109375" customWidth="1"/>
    <col min="8452" max="8452" width="33.5703125" customWidth="1"/>
    <col min="8453" max="8453" width="26.85546875" customWidth="1"/>
    <col min="8454" max="8459" width="0" hidden="1" customWidth="1"/>
    <col min="8460" max="8460" width="13.28515625" customWidth="1"/>
    <col min="8461" max="8461" width="12.140625" customWidth="1"/>
    <col min="8705" max="8705" width="0" hidden="1" customWidth="1"/>
    <col min="8707" max="8707" width="5.7109375" customWidth="1"/>
    <col min="8708" max="8708" width="33.5703125" customWidth="1"/>
    <col min="8709" max="8709" width="26.85546875" customWidth="1"/>
    <col min="8710" max="8715" width="0" hidden="1" customWidth="1"/>
    <col min="8716" max="8716" width="13.28515625" customWidth="1"/>
    <col min="8717" max="8717" width="12.140625" customWidth="1"/>
    <col min="8961" max="8961" width="0" hidden="1" customWidth="1"/>
    <col min="8963" max="8963" width="5.7109375" customWidth="1"/>
    <col min="8964" max="8964" width="33.5703125" customWidth="1"/>
    <col min="8965" max="8965" width="26.85546875" customWidth="1"/>
    <col min="8966" max="8971" width="0" hidden="1" customWidth="1"/>
    <col min="8972" max="8972" width="13.28515625" customWidth="1"/>
    <col min="8973" max="8973" width="12.140625" customWidth="1"/>
    <col min="9217" max="9217" width="0" hidden="1" customWidth="1"/>
    <col min="9219" max="9219" width="5.7109375" customWidth="1"/>
    <col min="9220" max="9220" width="33.5703125" customWidth="1"/>
    <col min="9221" max="9221" width="26.85546875" customWidth="1"/>
    <col min="9222" max="9227" width="0" hidden="1" customWidth="1"/>
    <col min="9228" max="9228" width="13.28515625" customWidth="1"/>
    <col min="9229" max="9229" width="12.140625" customWidth="1"/>
    <col min="9473" max="9473" width="0" hidden="1" customWidth="1"/>
    <col min="9475" max="9475" width="5.7109375" customWidth="1"/>
    <col min="9476" max="9476" width="33.5703125" customWidth="1"/>
    <col min="9477" max="9477" width="26.85546875" customWidth="1"/>
    <col min="9478" max="9483" width="0" hidden="1" customWidth="1"/>
    <col min="9484" max="9484" width="13.28515625" customWidth="1"/>
    <col min="9485" max="9485" width="12.140625" customWidth="1"/>
    <col min="9729" max="9729" width="0" hidden="1" customWidth="1"/>
    <col min="9731" max="9731" width="5.7109375" customWidth="1"/>
    <col min="9732" max="9732" width="33.5703125" customWidth="1"/>
    <col min="9733" max="9733" width="26.85546875" customWidth="1"/>
    <col min="9734" max="9739" width="0" hidden="1" customWidth="1"/>
    <col min="9740" max="9740" width="13.28515625" customWidth="1"/>
    <col min="9741" max="9741" width="12.140625" customWidth="1"/>
    <col min="9985" max="9985" width="0" hidden="1" customWidth="1"/>
    <col min="9987" max="9987" width="5.7109375" customWidth="1"/>
    <col min="9988" max="9988" width="33.5703125" customWidth="1"/>
    <col min="9989" max="9989" width="26.85546875" customWidth="1"/>
    <col min="9990" max="9995" width="0" hidden="1" customWidth="1"/>
    <col min="9996" max="9996" width="13.28515625" customWidth="1"/>
    <col min="9997" max="9997" width="12.140625" customWidth="1"/>
    <col min="10241" max="10241" width="0" hidden="1" customWidth="1"/>
    <col min="10243" max="10243" width="5.7109375" customWidth="1"/>
    <col min="10244" max="10244" width="33.5703125" customWidth="1"/>
    <col min="10245" max="10245" width="26.85546875" customWidth="1"/>
    <col min="10246" max="10251" width="0" hidden="1" customWidth="1"/>
    <col min="10252" max="10252" width="13.28515625" customWidth="1"/>
    <col min="10253" max="10253" width="12.140625" customWidth="1"/>
    <col min="10497" max="10497" width="0" hidden="1" customWidth="1"/>
    <col min="10499" max="10499" width="5.7109375" customWidth="1"/>
    <col min="10500" max="10500" width="33.5703125" customWidth="1"/>
    <col min="10501" max="10501" width="26.85546875" customWidth="1"/>
    <col min="10502" max="10507" width="0" hidden="1" customWidth="1"/>
    <col min="10508" max="10508" width="13.28515625" customWidth="1"/>
    <col min="10509" max="10509" width="12.140625" customWidth="1"/>
    <col min="10753" max="10753" width="0" hidden="1" customWidth="1"/>
    <col min="10755" max="10755" width="5.7109375" customWidth="1"/>
    <col min="10756" max="10756" width="33.5703125" customWidth="1"/>
    <col min="10757" max="10757" width="26.85546875" customWidth="1"/>
    <col min="10758" max="10763" width="0" hidden="1" customWidth="1"/>
    <col min="10764" max="10764" width="13.28515625" customWidth="1"/>
    <col min="10765" max="10765" width="12.140625" customWidth="1"/>
    <col min="11009" max="11009" width="0" hidden="1" customWidth="1"/>
    <col min="11011" max="11011" width="5.7109375" customWidth="1"/>
    <col min="11012" max="11012" width="33.5703125" customWidth="1"/>
    <col min="11013" max="11013" width="26.85546875" customWidth="1"/>
    <col min="11014" max="11019" width="0" hidden="1" customWidth="1"/>
    <col min="11020" max="11020" width="13.28515625" customWidth="1"/>
    <col min="11021" max="11021" width="12.140625" customWidth="1"/>
    <col min="11265" max="11265" width="0" hidden="1" customWidth="1"/>
    <col min="11267" max="11267" width="5.7109375" customWidth="1"/>
    <col min="11268" max="11268" width="33.5703125" customWidth="1"/>
    <col min="11269" max="11269" width="26.85546875" customWidth="1"/>
    <col min="11270" max="11275" width="0" hidden="1" customWidth="1"/>
    <col min="11276" max="11276" width="13.28515625" customWidth="1"/>
    <col min="11277" max="11277" width="12.140625" customWidth="1"/>
    <col min="11521" max="11521" width="0" hidden="1" customWidth="1"/>
    <col min="11523" max="11523" width="5.7109375" customWidth="1"/>
    <col min="11524" max="11524" width="33.5703125" customWidth="1"/>
    <col min="11525" max="11525" width="26.85546875" customWidth="1"/>
    <col min="11526" max="11531" width="0" hidden="1" customWidth="1"/>
    <col min="11532" max="11532" width="13.28515625" customWidth="1"/>
    <col min="11533" max="11533" width="12.140625" customWidth="1"/>
    <col min="11777" max="11777" width="0" hidden="1" customWidth="1"/>
    <col min="11779" max="11779" width="5.7109375" customWidth="1"/>
    <col min="11780" max="11780" width="33.5703125" customWidth="1"/>
    <col min="11781" max="11781" width="26.85546875" customWidth="1"/>
    <col min="11782" max="11787" width="0" hidden="1" customWidth="1"/>
    <col min="11788" max="11788" width="13.28515625" customWidth="1"/>
    <col min="11789" max="11789" width="12.140625" customWidth="1"/>
    <col min="12033" max="12033" width="0" hidden="1" customWidth="1"/>
    <col min="12035" max="12035" width="5.7109375" customWidth="1"/>
    <col min="12036" max="12036" width="33.5703125" customWidth="1"/>
    <col min="12037" max="12037" width="26.85546875" customWidth="1"/>
    <col min="12038" max="12043" width="0" hidden="1" customWidth="1"/>
    <col min="12044" max="12044" width="13.28515625" customWidth="1"/>
    <col min="12045" max="12045" width="12.140625" customWidth="1"/>
    <col min="12289" max="12289" width="0" hidden="1" customWidth="1"/>
    <col min="12291" max="12291" width="5.7109375" customWidth="1"/>
    <col min="12292" max="12292" width="33.5703125" customWidth="1"/>
    <col min="12293" max="12293" width="26.85546875" customWidth="1"/>
    <col min="12294" max="12299" width="0" hidden="1" customWidth="1"/>
    <col min="12300" max="12300" width="13.28515625" customWidth="1"/>
    <col min="12301" max="12301" width="12.140625" customWidth="1"/>
    <col min="12545" max="12545" width="0" hidden="1" customWidth="1"/>
    <col min="12547" max="12547" width="5.7109375" customWidth="1"/>
    <col min="12548" max="12548" width="33.5703125" customWidth="1"/>
    <col min="12549" max="12549" width="26.85546875" customWidth="1"/>
    <col min="12550" max="12555" width="0" hidden="1" customWidth="1"/>
    <col min="12556" max="12556" width="13.28515625" customWidth="1"/>
    <col min="12557" max="12557" width="12.140625" customWidth="1"/>
    <col min="12801" max="12801" width="0" hidden="1" customWidth="1"/>
    <col min="12803" max="12803" width="5.7109375" customWidth="1"/>
    <col min="12804" max="12804" width="33.5703125" customWidth="1"/>
    <col min="12805" max="12805" width="26.85546875" customWidth="1"/>
    <col min="12806" max="12811" width="0" hidden="1" customWidth="1"/>
    <col min="12812" max="12812" width="13.28515625" customWidth="1"/>
    <col min="12813" max="12813" width="12.140625" customWidth="1"/>
    <col min="13057" max="13057" width="0" hidden="1" customWidth="1"/>
    <col min="13059" max="13059" width="5.7109375" customWidth="1"/>
    <col min="13060" max="13060" width="33.5703125" customWidth="1"/>
    <col min="13061" max="13061" width="26.85546875" customWidth="1"/>
    <col min="13062" max="13067" width="0" hidden="1" customWidth="1"/>
    <col min="13068" max="13068" width="13.28515625" customWidth="1"/>
    <col min="13069" max="13069" width="12.140625" customWidth="1"/>
    <col min="13313" max="13313" width="0" hidden="1" customWidth="1"/>
    <col min="13315" max="13315" width="5.7109375" customWidth="1"/>
    <col min="13316" max="13316" width="33.5703125" customWidth="1"/>
    <col min="13317" max="13317" width="26.85546875" customWidth="1"/>
    <col min="13318" max="13323" width="0" hidden="1" customWidth="1"/>
    <col min="13324" max="13324" width="13.28515625" customWidth="1"/>
    <col min="13325" max="13325" width="12.140625" customWidth="1"/>
    <col min="13569" max="13569" width="0" hidden="1" customWidth="1"/>
    <col min="13571" max="13571" width="5.7109375" customWidth="1"/>
    <col min="13572" max="13572" width="33.5703125" customWidth="1"/>
    <col min="13573" max="13573" width="26.85546875" customWidth="1"/>
    <col min="13574" max="13579" width="0" hidden="1" customWidth="1"/>
    <col min="13580" max="13580" width="13.28515625" customWidth="1"/>
    <col min="13581" max="13581" width="12.140625" customWidth="1"/>
    <col min="13825" max="13825" width="0" hidden="1" customWidth="1"/>
    <col min="13827" max="13827" width="5.7109375" customWidth="1"/>
    <col min="13828" max="13828" width="33.5703125" customWidth="1"/>
    <col min="13829" max="13829" width="26.85546875" customWidth="1"/>
    <col min="13830" max="13835" width="0" hidden="1" customWidth="1"/>
    <col min="13836" max="13836" width="13.28515625" customWidth="1"/>
    <col min="13837" max="13837" width="12.140625" customWidth="1"/>
    <col min="14081" max="14081" width="0" hidden="1" customWidth="1"/>
    <col min="14083" max="14083" width="5.7109375" customWidth="1"/>
    <col min="14084" max="14084" width="33.5703125" customWidth="1"/>
    <col min="14085" max="14085" width="26.85546875" customWidth="1"/>
    <col min="14086" max="14091" width="0" hidden="1" customWidth="1"/>
    <col min="14092" max="14092" width="13.28515625" customWidth="1"/>
    <col min="14093" max="14093" width="12.140625" customWidth="1"/>
    <col min="14337" max="14337" width="0" hidden="1" customWidth="1"/>
    <col min="14339" max="14339" width="5.7109375" customWidth="1"/>
    <col min="14340" max="14340" width="33.5703125" customWidth="1"/>
    <col min="14341" max="14341" width="26.85546875" customWidth="1"/>
    <col min="14342" max="14347" width="0" hidden="1" customWidth="1"/>
    <col min="14348" max="14348" width="13.28515625" customWidth="1"/>
    <col min="14349" max="14349" width="12.140625" customWidth="1"/>
    <col min="14593" max="14593" width="0" hidden="1" customWidth="1"/>
    <col min="14595" max="14595" width="5.7109375" customWidth="1"/>
    <col min="14596" max="14596" width="33.5703125" customWidth="1"/>
    <col min="14597" max="14597" width="26.85546875" customWidth="1"/>
    <col min="14598" max="14603" width="0" hidden="1" customWidth="1"/>
    <col min="14604" max="14604" width="13.28515625" customWidth="1"/>
    <col min="14605" max="14605" width="12.140625" customWidth="1"/>
    <col min="14849" max="14849" width="0" hidden="1" customWidth="1"/>
    <col min="14851" max="14851" width="5.7109375" customWidth="1"/>
    <col min="14852" max="14852" width="33.5703125" customWidth="1"/>
    <col min="14853" max="14853" width="26.85546875" customWidth="1"/>
    <col min="14854" max="14859" width="0" hidden="1" customWidth="1"/>
    <col min="14860" max="14860" width="13.28515625" customWidth="1"/>
    <col min="14861" max="14861" width="12.140625" customWidth="1"/>
    <col min="15105" max="15105" width="0" hidden="1" customWidth="1"/>
    <col min="15107" max="15107" width="5.7109375" customWidth="1"/>
    <col min="15108" max="15108" width="33.5703125" customWidth="1"/>
    <col min="15109" max="15109" width="26.85546875" customWidth="1"/>
    <col min="15110" max="15115" width="0" hidden="1" customWidth="1"/>
    <col min="15116" max="15116" width="13.28515625" customWidth="1"/>
    <col min="15117" max="15117" width="12.140625" customWidth="1"/>
    <col min="15361" max="15361" width="0" hidden="1" customWidth="1"/>
    <col min="15363" max="15363" width="5.7109375" customWidth="1"/>
    <col min="15364" max="15364" width="33.5703125" customWidth="1"/>
    <col min="15365" max="15365" width="26.85546875" customWidth="1"/>
    <col min="15366" max="15371" width="0" hidden="1" customWidth="1"/>
    <col min="15372" max="15372" width="13.28515625" customWidth="1"/>
    <col min="15373" max="15373" width="12.140625" customWidth="1"/>
    <col min="15617" max="15617" width="0" hidden="1" customWidth="1"/>
    <col min="15619" max="15619" width="5.7109375" customWidth="1"/>
    <col min="15620" max="15620" width="33.5703125" customWidth="1"/>
    <col min="15621" max="15621" width="26.85546875" customWidth="1"/>
    <col min="15622" max="15627" width="0" hidden="1" customWidth="1"/>
    <col min="15628" max="15628" width="13.28515625" customWidth="1"/>
    <col min="15629" max="15629" width="12.140625" customWidth="1"/>
    <col min="15873" max="15873" width="0" hidden="1" customWidth="1"/>
    <col min="15875" max="15875" width="5.7109375" customWidth="1"/>
    <col min="15876" max="15876" width="33.5703125" customWidth="1"/>
    <col min="15877" max="15877" width="26.85546875" customWidth="1"/>
    <col min="15878" max="15883" width="0" hidden="1" customWidth="1"/>
    <col min="15884" max="15884" width="13.28515625" customWidth="1"/>
    <col min="15885" max="15885" width="12.140625" customWidth="1"/>
    <col min="16129" max="16129" width="0" hidden="1" customWidth="1"/>
    <col min="16131" max="16131" width="5.7109375" customWidth="1"/>
    <col min="16132" max="16132" width="33.5703125" customWidth="1"/>
    <col min="16133" max="16133" width="26.85546875" customWidth="1"/>
    <col min="16134" max="16139" width="0" hidden="1" customWidth="1"/>
    <col min="16140" max="16140" width="13.28515625" customWidth="1"/>
    <col min="16141" max="16141" width="12.140625" customWidth="1"/>
  </cols>
  <sheetData>
    <row r="1" spans="1:13" ht="63" customHeight="1" x14ac:dyDescent="0.25">
      <c r="A1" s="348" t="s">
        <v>1959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5.75" x14ac:dyDescent="0.25">
      <c r="A2" s="241"/>
      <c r="B2" s="242"/>
      <c r="C2" s="242"/>
      <c r="D2" s="242"/>
      <c r="E2" s="284">
        <f>'мед.усл(стоим.случ.стационар'!V2</f>
        <v>43649</v>
      </c>
      <c r="F2" s="242"/>
      <c r="G2" s="242"/>
      <c r="H2" s="242"/>
      <c r="I2" s="242"/>
      <c r="J2" s="242"/>
      <c r="K2" s="242"/>
      <c r="L2" s="242"/>
      <c r="M2" s="242"/>
    </row>
    <row r="4" spans="1:13" ht="89.25" customHeight="1" x14ac:dyDescent="0.25">
      <c r="A4" s="183" t="s">
        <v>1305</v>
      </c>
      <c r="B4" s="243" t="s">
        <v>1306</v>
      </c>
      <c r="C4" s="244" t="s">
        <v>1321</v>
      </c>
      <c r="D4" s="245" t="s">
        <v>1831</v>
      </c>
      <c r="E4" s="246" t="s">
        <v>1323</v>
      </c>
      <c r="F4" s="247" t="s">
        <v>1324</v>
      </c>
      <c r="G4" s="247" t="s">
        <v>1832</v>
      </c>
      <c r="H4" s="247" t="s">
        <v>1328</v>
      </c>
      <c r="I4" s="247" t="s">
        <v>1325</v>
      </c>
      <c r="J4" s="247" t="s">
        <v>1833</v>
      </c>
      <c r="K4" s="247" t="s">
        <v>1834</v>
      </c>
      <c r="L4" s="248" t="s">
        <v>1333</v>
      </c>
      <c r="M4" s="248" t="s">
        <v>1334</v>
      </c>
    </row>
    <row r="5" spans="1:13" ht="30" hidden="1" x14ac:dyDescent="0.25">
      <c r="C5" s="249">
        <v>1</v>
      </c>
      <c r="D5" s="250" t="s">
        <v>1835</v>
      </c>
      <c r="E5" s="251" t="s">
        <v>1339</v>
      </c>
      <c r="F5" s="252">
        <v>0.83</v>
      </c>
      <c r="G5" s="253">
        <v>7680.3</v>
      </c>
      <c r="H5" s="254">
        <v>1</v>
      </c>
      <c r="I5" s="254" t="s">
        <v>1836</v>
      </c>
    </row>
    <row r="6" spans="1:13" ht="15.75" hidden="1" x14ac:dyDescent="0.25">
      <c r="C6" s="249">
        <v>2</v>
      </c>
      <c r="D6" s="250" t="s">
        <v>1837</v>
      </c>
      <c r="E6" s="251" t="s">
        <v>1339</v>
      </c>
      <c r="F6" s="252">
        <v>0.66</v>
      </c>
      <c r="G6" s="253">
        <v>7680.3</v>
      </c>
      <c r="H6" s="254">
        <v>1</v>
      </c>
      <c r="I6" s="254" t="s">
        <v>1836</v>
      </c>
    </row>
    <row r="7" spans="1:13" ht="30" hidden="1" x14ac:dyDescent="0.25">
      <c r="C7" s="249">
        <v>3</v>
      </c>
      <c r="D7" s="250" t="s">
        <v>1351</v>
      </c>
      <c r="E7" s="251" t="s">
        <v>1339</v>
      </c>
      <c r="F7" s="252">
        <v>0.71</v>
      </c>
      <c r="G7" s="253"/>
      <c r="H7" s="254">
        <v>1</v>
      </c>
      <c r="I7" s="254">
        <v>1</v>
      </c>
    </row>
    <row r="8" spans="1:13" ht="30" hidden="1" x14ac:dyDescent="0.25">
      <c r="C8" s="249">
        <v>4</v>
      </c>
      <c r="D8" s="250" t="s">
        <v>1352</v>
      </c>
      <c r="E8" s="251" t="s">
        <v>1339</v>
      </c>
      <c r="F8" s="252">
        <v>1.06</v>
      </c>
      <c r="G8" s="253">
        <v>7680.3</v>
      </c>
      <c r="H8" s="254">
        <v>1</v>
      </c>
      <c r="I8" s="254">
        <v>1</v>
      </c>
    </row>
    <row r="9" spans="1:13" ht="30" hidden="1" x14ac:dyDescent="0.25">
      <c r="C9" s="249">
        <v>5</v>
      </c>
      <c r="D9" s="250" t="s">
        <v>1838</v>
      </c>
      <c r="E9" s="251" t="s">
        <v>1339</v>
      </c>
      <c r="F9" s="252">
        <v>9.83</v>
      </c>
      <c r="G9" s="253">
        <v>7680.3</v>
      </c>
      <c r="H9" s="254">
        <v>1.4</v>
      </c>
      <c r="I9" s="254">
        <v>1</v>
      </c>
    </row>
    <row r="10" spans="1:13" ht="30" hidden="1" x14ac:dyDescent="0.25">
      <c r="C10" s="249" t="s">
        <v>1839</v>
      </c>
      <c r="D10" s="250" t="s">
        <v>1840</v>
      </c>
      <c r="E10" s="251" t="s">
        <v>1339</v>
      </c>
      <c r="F10" s="252">
        <v>6.29</v>
      </c>
      <c r="G10" s="253">
        <v>7680.3</v>
      </c>
      <c r="H10" s="254">
        <v>1.4</v>
      </c>
      <c r="I10" s="254">
        <v>1</v>
      </c>
    </row>
    <row r="11" spans="1:13" ht="30" hidden="1" x14ac:dyDescent="0.25">
      <c r="C11" s="249" t="s">
        <v>1841</v>
      </c>
      <c r="D11" s="250" t="s">
        <v>1842</v>
      </c>
      <c r="E11" s="251" t="s">
        <v>1339</v>
      </c>
      <c r="F11" s="252">
        <v>7.08</v>
      </c>
      <c r="G11" s="253">
        <v>7680.3</v>
      </c>
      <c r="H11" s="254">
        <v>1.4</v>
      </c>
      <c r="I11" s="254">
        <v>1</v>
      </c>
    </row>
    <row r="12" spans="1:13" ht="30" hidden="1" x14ac:dyDescent="0.25">
      <c r="C12" s="249" t="s">
        <v>1843</v>
      </c>
      <c r="D12" s="250" t="s">
        <v>1844</v>
      </c>
      <c r="E12" s="251" t="s">
        <v>1339</v>
      </c>
      <c r="F12" s="252">
        <v>8.85</v>
      </c>
      <c r="G12" s="253">
        <v>7680.3</v>
      </c>
      <c r="H12" s="254">
        <v>1.4</v>
      </c>
      <c r="I12" s="254">
        <v>1</v>
      </c>
    </row>
    <row r="13" spans="1:13" ht="30" hidden="1" x14ac:dyDescent="0.25">
      <c r="C13" s="249" t="s">
        <v>1845</v>
      </c>
      <c r="D13" s="250" t="s">
        <v>1846</v>
      </c>
      <c r="E13" s="251" t="s">
        <v>1339</v>
      </c>
      <c r="F13" s="252">
        <v>9.0399999999999991</v>
      </c>
      <c r="G13" s="253">
        <v>7680.3</v>
      </c>
      <c r="H13" s="254">
        <v>1.4</v>
      </c>
      <c r="I13" s="254">
        <v>1</v>
      </c>
    </row>
    <row r="14" spans="1:13" ht="30" hidden="1" x14ac:dyDescent="0.25">
      <c r="C14" s="249" t="s">
        <v>1847</v>
      </c>
      <c r="D14" s="250" t="s">
        <v>1848</v>
      </c>
      <c r="E14" s="251" t="s">
        <v>1339</v>
      </c>
      <c r="F14" s="252">
        <v>8.06</v>
      </c>
      <c r="G14" s="253">
        <v>7680.3</v>
      </c>
      <c r="H14" s="254">
        <v>1.4</v>
      </c>
      <c r="I14" s="254">
        <v>1</v>
      </c>
    </row>
    <row r="15" spans="1:13" ht="30" hidden="1" x14ac:dyDescent="0.25">
      <c r="C15" s="249" t="s">
        <v>1849</v>
      </c>
      <c r="D15" s="250" t="s">
        <v>1850</v>
      </c>
      <c r="E15" s="251" t="s">
        <v>1339</v>
      </c>
      <c r="F15" s="252">
        <v>7.27</v>
      </c>
      <c r="G15" s="253">
        <v>7680.3</v>
      </c>
      <c r="H15" s="254">
        <v>1.4</v>
      </c>
      <c r="I15" s="254">
        <v>1</v>
      </c>
    </row>
    <row r="16" spans="1:13" ht="30" hidden="1" x14ac:dyDescent="0.25">
      <c r="C16" s="249" t="s">
        <v>1851</v>
      </c>
      <c r="D16" s="250" t="s">
        <v>1852</v>
      </c>
      <c r="E16" s="251" t="s">
        <v>1339</v>
      </c>
      <c r="F16" s="252">
        <v>9.86</v>
      </c>
      <c r="G16" s="253">
        <v>7680.3</v>
      </c>
      <c r="H16" s="254">
        <v>1.4</v>
      </c>
      <c r="I16" s="254">
        <v>1</v>
      </c>
    </row>
    <row r="17" spans="1:13" ht="30" hidden="1" x14ac:dyDescent="0.25">
      <c r="C17" s="249">
        <v>6</v>
      </c>
      <c r="D17" s="250" t="s">
        <v>1853</v>
      </c>
      <c r="E17" s="251" t="s">
        <v>1339</v>
      </c>
      <c r="F17" s="252">
        <v>0.33</v>
      </c>
      <c r="G17" s="253">
        <v>7680.3</v>
      </c>
      <c r="H17" s="254">
        <v>1</v>
      </c>
      <c r="I17" s="254">
        <v>1</v>
      </c>
    </row>
    <row r="18" spans="1:13" ht="15.75" hidden="1" x14ac:dyDescent="0.25">
      <c r="C18" s="249">
        <v>7</v>
      </c>
      <c r="D18" s="250" t="s">
        <v>1854</v>
      </c>
      <c r="E18" s="251" t="s">
        <v>1339</v>
      </c>
      <c r="F18" s="252">
        <v>1.04</v>
      </c>
      <c r="G18" s="253"/>
      <c r="H18" s="254">
        <v>1</v>
      </c>
      <c r="I18" s="254">
        <v>1</v>
      </c>
    </row>
    <row r="19" spans="1:13" ht="30" hidden="1" x14ac:dyDescent="0.25">
      <c r="C19" s="249">
        <v>8</v>
      </c>
      <c r="D19" s="250" t="s">
        <v>1357</v>
      </c>
      <c r="E19" s="251" t="s">
        <v>1358</v>
      </c>
      <c r="F19" s="252">
        <v>0.98</v>
      </c>
      <c r="G19" s="253">
        <v>7680.3</v>
      </c>
      <c r="H19" s="254">
        <v>1</v>
      </c>
      <c r="I19" s="254" t="s">
        <v>1836</v>
      </c>
    </row>
    <row r="20" spans="1:13" ht="30" x14ac:dyDescent="0.25">
      <c r="A20" s="255">
        <v>1</v>
      </c>
      <c r="B20" s="256" t="s">
        <v>1855</v>
      </c>
      <c r="C20" s="249">
        <v>9</v>
      </c>
      <c r="D20" s="250" t="s">
        <v>1856</v>
      </c>
      <c r="E20" s="251" t="s">
        <v>1363</v>
      </c>
      <c r="F20" s="252">
        <v>0.89</v>
      </c>
      <c r="G20" s="253">
        <v>7680.3</v>
      </c>
      <c r="H20" s="254">
        <v>1</v>
      </c>
      <c r="I20" s="254" t="s">
        <v>1836</v>
      </c>
      <c r="J20" s="257">
        <f>F20*G20</f>
        <v>6835.4670000000006</v>
      </c>
      <c r="K20" s="258">
        <f>J20*0.5</f>
        <v>3417.7335000000003</v>
      </c>
      <c r="L20" s="258">
        <v>6836</v>
      </c>
      <c r="M20" s="258">
        <v>3418</v>
      </c>
    </row>
    <row r="21" spans="1:13" ht="15.75" x14ac:dyDescent="0.25">
      <c r="A21" s="255">
        <v>2</v>
      </c>
      <c r="B21" s="256" t="s">
        <v>1857</v>
      </c>
      <c r="C21" s="249">
        <v>10</v>
      </c>
      <c r="D21" s="250" t="s">
        <v>1858</v>
      </c>
      <c r="E21" s="251" t="s">
        <v>1380</v>
      </c>
      <c r="F21" s="252">
        <v>1.17</v>
      </c>
      <c r="G21" s="253">
        <v>7680.3</v>
      </c>
      <c r="H21" s="254">
        <v>1</v>
      </c>
      <c r="I21" s="254" t="s">
        <v>1836</v>
      </c>
      <c r="J21" s="257">
        <f t="shared" ref="J21:J55" si="0">F21*G21</f>
        <v>8985.9509999999991</v>
      </c>
      <c r="K21" s="258">
        <f t="shared" ref="K21:K70" si="1">J21*0.5</f>
        <v>4492.9754999999996</v>
      </c>
      <c r="L21" s="258">
        <v>8986</v>
      </c>
      <c r="M21" s="258">
        <v>4493</v>
      </c>
    </row>
    <row r="22" spans="1:13" ht="15.75" x14ac:dyDescent="0.25">
      <c r="A22" s="255">
        <v>3</v>
      </c>
      <c r="B22" s="256" t="s">
        <v>1859</v>
      </c>
      <c r="C22" s="249">
        <v>11</v>
      </c>
      <c r="D22" s="250" t="s">
        <v>1860</v>
      </c>
      <c r="E22" s="251" t="s">
        <v>1392</v>
      </c>
      <c r="F22" s="252">
        <v>1.54</v>
      </c>
      <c r="G22" s="253">
        <v>7680.3</v>
      </c>
      <c r="H22" s="254">
        <v>1</v>
      </c>
      <c r="I22" s="254" t="s">
        <v>1836</v>
      </c>
      <c r="J22" s="257">
        <f t="shared" si="0"/>
        <v>11827.662</v>
      </c>
      <c r="K22" s="258">
        <f t="shared" si="1"/>
        <v>5913.8310000000001</v>
      </c>
      <c r="L22" s="258">
        <v>11828</v>
      </c>
      <c r="M22" s="258">
        <v>5914</v>
      </c>
    </row>
    <row r="23" spans="1:13" ht="30" hidden="1" x14ac:dyDescent="0.25">
      <c r="A23" s="255"/>
      <c r="B23" s="256"/>
      <c r="C23" s="249">
        <v>21</v>
      </c>
      <c r="D23" s="250" t="s">
        <v>1861</v>
      </c>
      <c r="E23" s="251" t="s">
        <v>1441</v>
      </c>
      <c r="F23" s="252">
        <v>2.75</v>
      </c>
      <c r="G23" s="253">
        <v>7680.3</v>
      </c>
      <c r="H23" s="254">
        <v>1</v>
      </c>
      <c r="I23" s="254" t="s">
        <v>1836</v>
      </c>
      <c r="J23" s="257">
        <f t="shared" si="0"/>
        <v>21120.825000000001</v>
      </c>
      <c r="K23" s="258">
        <f t="shared" si="1"/>
        <v>10560.4125</v>
      </c>
      <c r="L23" s="258">
        <v>21121</v>
      </c>
      <c r="M23" s="258">
        <v>10561</v>
      </c>
    </row>
    <row r="24" spans="1:13" ht="60" hidden="1" x14ac:dyDescent="0.25">
      <c r="A24" s="255"/>
      <c r="B24" s="256"/>
      <c r="C24" s="249">
        <v>22</v>
      </c>
      <c r="D24" s="250" t="s">
        <v>1862</v>
      </c>
      <c r="E24" s="251" t="s">
        <v>1441</v>
      </c>
      <c r="F24" s="252">
        <v>1.1000000000000001</v>
      </c>
      <c r="G24" s="253">
        <v>7680.3</v>
      </c>
      <c r="H24" s="254">
        <v>1</v>
      </c>
      <c r="I24" s="254" t="s">
        <v>1836</v>
      </c>
      <c r="J24" s="257">
        <f t="shared" si="0"/>
        <v>8448.3300000000017</v>
      </c>
      <c r="K24" s="258">
        <f t="shared" si="1"/>
        <v>4224.1650000000009</v>
      </c>
      <c r="L24" s="258">
        <v>8449</v>
      </c>
      <c r="M24" s="258">
        <v>4225</v>
      </c>
    </row>
    <row r="25" spans="1:13" ht="75" hidden="1" x14ac:dyDescent="0.25">
      <c r="A25" s="255"/>
      <c r="B25" s="256"/>
      <c r="C25" s="249">
        <v>23</v>
      </c>
      <c r="D25" s="250" t="s">
        <v>1863</v>
      </c>
      <c r="E25" s="251" t="s">
        <v>1441</v>
      </c>
      <c r="F25" s="252">
        <v>9</v>
      </c>
      <c r="G25" s="253">
        <v>7680.3</v>
      </c>
      <c r="H25" s="254">
        <v>1</v>
      </c>
      <c r="I25" s="254" t="s">
        <v>1836</v>
      </c>
      <c r="J25" s="257">
        <f t="shared" si="0"/>
        <v>69122.7</v>
      </c>
      <c r="K25" s="258">
        <f t="shared" si="1"/>
        <v>34561.35</v>
      </c>
      <c r="L25" s="258">
        <v>69123</v>
      </c>
      <c r="M25" s="258">
        <v>34562</v>
      </c>
    </row>
    <row r="26" spans="1:13" ht="60" hidden="1" x14ac:dyDescent="0.25">
      <c r="A26" s="255"/>
      <c r="B26" s="256"/>
      <c r="C26" s="249">
        <v>24</v>
      </c>
      <c r="D26" s="250" t="s">
        <v>1864</v>
      </c>
      <c r="E26" s="251" t="s">
        <v>1441</v>
      </c>
      <c r="F26" s="252">
        <v>4.9000000000000004</v>
      </c>
      <c r="G26" s="253">
        <v>7680.3</v>
      </c>
      <c r="H26" s="254">
        <v>1</v>
      </c>
      <c r="I26" s="254" t="s">
        <v>1836</v>
      </c>
      <c r="J26" s="257">
        <f t="shared" si="0"/>
        <v>37633.47</v>
      </c>
      <c r="K26" s="258">
        <f t="shared" si="1"/>
        <v>18816.735000000001</v>
      </c>
      <c r="L26" s="258">
        <v>37634</v>
      </c>
      <c r="M26" s="258">
        <v>18817</v>
      </c>
    </row>
    <row r="27" spans="1:13" ht="60" hidden="1" x14ac:dyDescent="0.25">
      <c r="A27" s="255"/>
      <c r="B27" s="256"/>
      <c r="C27" s="249">
        <v>25</v>
      </c>
      <c r="D27" s="250" t="s">
        <v>1865</v>
      </c>
      <c r="E27" s="251" t="s">
        <v>1441</v>
      </c>
      <c r="F27" s="252">
        <v>22.2</v>
      </c>
      <c r="G27" s="253">
        <v>7680.3</v>
      </c>
      <c r="H27" s="254">
        <v>1</v>
      </c>
      <c r="I27" s="254" t="s">
        <v>1836</v>
      </c>
      <c r="J27" s="257">
        <f t="shared" si="0"/>
        <v>170502.66</v>
      </c>
      <c r="K27" s="258">
        <f t="shared" si="1"/>
        <v>85251.33</v>
      </c>
      <c r="L27" s="258">
        <v>170503</v>
      </c>
      <c r="M27" s="258">
        <v>85252</v>
      </c>
    </row>
    <row r="28" spans="1:13" ht="15.75" hidden="1" x14ac:dyDescent="0.25">
      <c r="A28" s="255"/>
      <c r="B28" s="256"/>
      <c r="C28" s="249">
        <v>26</v>
      </c>
      <c r="D28" s="250" t="s">
        <v>1866</v>
      </c>
      <c r="E28" s="251" t="s">
        <v>1441</v>
      </c>
      <c r="F28" s="252">
        <v>0.97</v>
      </c>
      <c r="G28" s="253">
        <v>7680.3</v>
      </c>
      <c r="H28" s="254">
        <v>1</v>
      </c>
      <c r="I28" s="254" t="s">
        <v>1836</v>
      </c>
      <c r="J28" s="257">
        <f t="shared" si="0"/>
        <v>7449.8909999999996</v>
      </c>
      <c r="K28" s="258">
        <f t="shared" si="1"/>
        <v>3724.9454999999998</v>
      </c>
      <c r="L28" s="258">
        <v>7450</v>
      </c>
      <c r="M28" s="258">
        <v>3725</v>
      </c>
    </row>
    <row r="29" spans="1:13" ht="30" hidden="1" x14ac:dyDescent="0.25">
      <c r="A29" s="255"/>
      <c r="B29" s="256"/>
      <c r="C29" s="249">
        <v>27</v>
      </c>
      <c r="D29" s="250" t="s">
        <v>1867</v>
      </c>
      <c r="E29" s="251" t="s">
        <v>1441</v>
      </c>
      <c r="F29" s="252">
        <v>1.1599999999999999</v>
      </c>
      <c r="G29" s="253">
        <v>7680.3</v>
      </c>
      <c r="H29" s="254">
        <v>1</v>
      </c>
      <c r="I29" s="254" t="s">
        <v>1836</v>
      </c>
      <c r="J29" s="257">
        <f t="shared" si="0"/>
        <v>8909.1479999999992</v>
      </c>
      <c r="K29" s="258">
        <f t="shared" si="1"/>
        <v>4454.5739999999996</v>
      </c>
      <c r="L29" s="258">
        <v>8910</v>
      </c>
      <c r="M29" s="258">
        <v>4455</v>
      </c>
    </row>
    <row r="30" spans="1:13" ht="30" hidden="1" x14ac:dyDescent="0.25">
      <c r="A30" s="255"/>
      <c r="B30" s="256"/>
      <c r="C30" s="249">
        <v>28</v>
      </c>
      <c r="D30" s="250" t="s">
        <v>1868</v>
      </c>
      <c r="E30" s="251" t="s">
        <v>1441</v>
      </c>
      <c r="F30" s="252">
        <v>0.97</v>
      </c>
      <c r="G30" s="253">
        <v>7680.3</v>
      </c>
      <c r="H30" s="254">
        <v>1</v>
      </c>
      <c r="I30" s="254" t="s">
        <v>1836</v>
      </c>
      <c r="J30" s="257">
        <f t="shared" si="0"/>
        <v>7449.8909999999996</v>
      </c>
      <c r="K30" s="258">
        <f t="shared" si="1"/>
        <v>3724.9454999999998</v>
      </c>
      <c r="L30" s="258"/>
      <c r="M30" s="258"/>
    </row>
    <row r="31" spans="1:13" ht="30" x14ac:dyDescent="0.25">
      <c r="A31" s="255">
        <v>4</v>
      </c>
      <c r="B31" s="256" t="s">
        <v>1869</v>
      </c>
      <c r="C31" s="249">
        <v>29</v>
      </c>
      <c r="D31" s="250" t="s">
        <v>1870</v>
      </c>
      <c r="E31" s="251" t="s">
        <v>1441</v>
      </c>
      <c r="F31" s="252">
        <v>0.52</v>
      </c>
      <c r="G31" s="253">
        <v>7680.3</v>
      </c>
      <c r="H31" s="254">
        <v>1</v>
      </c>
      <c r="I31" s="254" t="s">
        <v>1836</v>
      </c>
      <c r="J31" s="257">
        <f t="shared" si="0"/>
        <v>3993.7560000000003</v>
      </c>
      <c r="K31" s="258">
        <f t="shared" si="1"/>
        <v>1996.8780000000002</v>
      </c>
      <c r="L31" s="258">
        <v>3994</v>
      </c>
      <c r="M31" s="258">
        <v>1997</v>
      </c>
    </row>
    <row r="32" spans="1:13" ht="30" x14ac:dyDescent="0.25">
      <c r="A32" s="255">
        <v>5</v>
      </c>
      <c r="B32" s="256" t="s">
        <v>1871</v>
      </c>
      <c r="C32" s="249">
        <v>30</v>
      </c>
      <c r="D32" s="250" t="s">
        <v>1460</v>
      </c>
      <c r="E32" s="251" t="s">
        <v>1441</v>
      </c>
      <c r="F32" s="252">
        <v>0.65</v>
      </c>
      <c r="G32" s="253">
        <v>7680.3</v>
      </c>
      <c r="H32" s="254">
        <v>1</v>
      </c>
      <c r="I32" s="254" t="s">
        <v>1836</v>
      </c>
      <c r="J32" s="257">
        <f t="shared" si="0"/>
        <v>4992.1950000000006</v>
      </c>
      <c r="K32" s="258">
        <f t="shared" si="1"/>
        <v>2496.0975000000003</v>
      </c>
      <c r="L32" s="258">
        <v>4993</v>
      </c>
      <c r="M32" s="258">
        <v>2497</v>
      </c>
    </row>
    <row r="33" spans="1:13" ht="30" x14ac:dyDescent="0.25">
      <c r="A33" s="255">
        <v>6</v>
      </c>
      <c r="B33" s="256" t="s">
        <v>1872</v>
      </c>
      <c r="C33" s="249">
        <v>31</v>
      </c>
      <c r="D33" s="250" t="s">
        <v>1873</v>
      </c>
      <c r="E33" s="251" t="s">
        <v>1464</v>
      </c>
      <c r="F33" s="252">
        <v>0.8</v>
      </c>
      <c r="G33" s="253">
        <v>7680.3</v>
      </c>
      <c r="H33" s="254">
        <v>1</v>
      </c>
      <c r="I33" s="254" t="s">
        <v>1836</v>
      </c>
      <c r="J33" s="257">
        <f t="shared" si="0"/>
        <v>6144.2400000000007</v>
      </c>
      <c r="K33" s="258">
        <f t="shared" si="1"/>
        <v>3072.1200000000003</v>
      </c>
      <c r="L33" s="258">
        <v>6145</v>
      </c>
      <c r="M33" s="258">
        <v>3073</v>
      </c>
    </row>
    <row r="34" spans="1:13" ht="45" hidden="1" x14ac:dyDescent="0.25">
      <c r="A34" s="255"/>
      <c r="B34" s="256"/>
      <c r="C34" s="249">
        <v>32</v>
      </c>
      <c r="D34" s="250" t="s">
        <v>1874</v>
      </c>
      <c r="E34" s="251" t="s">
        <v>1464</v>
      </c>
      <c r="F34" s="252">
        <v>3.39</v>
      </c>
      <c r="G34" s="253">
        <v>7680.3</v>
      </c>
      <c r="H34" s="254">
        <v>1</v>
      </c>
      <c r="I34" s="254" t="s">
        <v>1836</v>
      </c>
      <c r="J34" s="257">
        <f t="shared" si="0"/>
        <v>26036.217000000001</v>
      </c>
      <c r="K34" s="258">
        <f t="shared" si="1"/>
        <v>13018.1085</v>
      </c>
      <c r="L34" s="258">
        <v>26037</v>
      </c>
      <c r="M34" s="258">
        <v>13019</v>
      </c>
    </row>
    <row r="35" spans="1:13" ht="30" x14ac:dyDescent="0.25">
      <c r="A35" s="255">
        <v>7</v>
      </c>
      <c r="B35" s="256" t="s">
        <v>1875</v>
      </c>
      <c r="C35" s="249">
        <v>35</v>
      </c>
      <c r="D35" s="250" t="s">
        <v>1876</v>
      </c>
      <c r="E35" s="251" t="s">
        <v>1483</v>
      </c>
      <c r="F35" s="252">
        <v>0.98</v>
      </c>
      <c r="G35" s="253">
        <v>7680.3</v>
      </c>
      <c r="H35" s="254">
        <v>1</v>
      </c>
      <c r="I35" s="254" t="s">
        <v>1836</v>
      </c>
      <c r="J35" s="257">
        <f t="shared" si="0"/>
        <v>7526.6940000000004</v>
      </c>
      <c r="K35" s="258">
        <f t="shared" si="1"/>
        <v>3763.3470000000002</v>
      </c>
      <c r="L35" s="258">
        <v>7527</v>
      </c>
      <c r="M35" s="258">
        <v>3764</v>
      </c>
    </row>
    <row r="36" spans="1:13" ht="45" hidden="1" x14ac:dyDescent="0.25">
      <c r="A36" s="255"/>
      <c r="B36" s="256"/>
      <c r="C36" s="249">
        <v>36</v>
      </c>
      <c r="D36" s="250" t="s">
        <v>1493</v>
      </c>
      <c r="E36" s="251" t="s">
        <v>1483</v>
      </c>
      <c r="F36" s="252">
        <v>2.79</v>
      </c>
      <c r="G36" s="253">
        <v>7680.3</v>
      </c>
      <c r="H36" s="254">
        <v>1</v>
      </c>
      <c r="I36" s="254">
        <v>1</v>
      </c>
      <c r="J36" s="257">
        <f t="shared" si="0"/>
        <v>21428.037</v>
      </c>
      <c r="K36" s="258">
        <f t="shared" si="1"/>
        <v>10714.0185</v>
      </c>
      <c r="L36" s="258">
        <v>21429</v>
      </c>
      <c r="M36" s="258">
        <v>10715</v>
      </c>
    </row>
    <row r="37" spans="1:13" ht="60" x14ac:dyDescent="0.25">
      <c r="A37" s="255">
        <v>8</v>
      </c>
      <c r="B37" s="256" t="s">
        <v>1877</v>
      </c>
      <c r="C37" s="249">
        <v>37</v>
      </c>
      <c r="D37" s="250" t="s">
        <v>1878</v>
      </c>
      <c r="E37" s="251" t="s">
        <v>1512</v>
      </c>
      <c r="F37" s="252">
        <v>0.94</v>
      </c>
      <c r="G37" s="253">
        <v>7680.3</v>
      </c>
      <c r="H37" s="254">
        <v>1</v>
      </c>
      <c r="I37" s="254" t="s">
        <v>1836</v>
      </c>
      <c r="J37" s="257">
        <f t="shared" si="0"/>
        <v>7219.482</v>
      </c>
      <c r="K37" s="258">
        <f t="shared" si="1"/>
        <v>3609.741</v>
      </c>
      <c r="L37" s="258">
        <v>7220</v>
      </c>
      <c r="M37" s="258">
        <v>3610</v>
      </c>
    </row>
    <row r="38" spans="1:13" ht="30" hidden="1" x14ac:dyDescent="0.25">
      <c r="A38" s="255"/>
      <c r="B38" s="256"/>
      <c r="C38" s="249">
        <v>40</v>
      </c>
      <c r="D38" s="250" t="s">
        <v>1879</v>
      </c>
      <c r="E38" s="251" t="s">
        <v>1880</v>
      </c>
      <c r="F38" s="252">
        <v>1.6</v>
      </c>
      <c r="G38" s="253">
        <v>7680.3</v>
      </c>
      <c r="H38" s="254">
        <v>1</v>
      </c>
      <c r="I38" s="254" t="s">
        <v>1836</v>
      </c>
      <c r="J38" s="257">
        <f t="shared" si="0"/>
        <v>12288.480000000001</v>
      </c>
      <c r="K38" s="258">
        <f t="shared" si="1"/>
        <v>6144.2400000000007</v>
      </c>
      <c r="L38" s="258"/>
      <c r="M38" s="258"/>
    </row>
    <row r="39" spans="1:13" ht="30" hidden="1" x14ac:dyDescent="0.25">
      <c r="A39" s="255"/>
      <c r="B39" s="256"/>
      <c r="C39" s="249">
        <v>41</v>
      </c>
      <c r="D39" s="250" t="s">
        <v>1881</v>
      </c>
      <c r="E39" s="251" t="s">
        <v>1880</v>
      </c>
      <c r="F39" s="252">
        <v>3.25</v>
      </c>
      <c r="G39" s="253">
        <v>7680.3</v>
      </c>
      <c r="H39" s="259">
        <v>0.56999999999999995</v>
      </c>
      <c r="I39" s="254" t="s">
        <v>1836</v>
      </c>
      <c r="J39" s="257">
        <f t="shared" si="0"/>
        <v>24960.975000000002</v>
      </c>
      <c r="K39" s="258">
        <f t="shared" si="1"/>
        <v>12480.487500000001</v>
      </c>
      <c r="L39" s="258"/>
      <c r="M39" s="258"/>
    </row>
    <row r="40" spans="1:13" ht="15.75" hidden="1" x14ac:dyDescent="0.25">
      <c r="A40" s="255"/>
      <c r="B40" s="256"/>
      <c r="C40" s="249">
        <v>43</v>
      </c>
      <c r="D40" s="250" t="s">
        <v>1882</v>
      </c>
      <c r="E40" s="251" t="s">
        <v>1880</v>
      </c>
      <c r="F40" s="252">
        <v>0.8</v>
      </c>
      <c r="G40" s="253">
        <v>7680.3</v>
      </c>
      <c r="H40" s="254">
        <v>1</v>
      </c>
      <c r="I40" s="254" t="s">
        <v>1836</v>
      </c>
      <c r="J40" s="257">
        <f t="shared" si="0"/>
        <v>6144.2400000000007</v>
      </c>
      <c r="K40" s="258">
        <f t="shared" si="1"/>
        <v>3072.1200000000003</v>
      </c>
      <c r="L40" s="258"/>
      <c r="M40" s="258"/>
    </row>
    <row r="41" spans="1:13" ht="120" hidden="1" x14ac:dyDescent="0.25">
      <c r="A41" s="255"/>
      <c r="B41" s="256"/>
      <c r="C41" s="249">
        <v>52</v>
      </c>
      <c r="D41" s="250" t="s">
        <v>1883</v>
      </c>
      <c r="E41" s="251" t="s">
        <v>1542</v>
      </c>
      <c r="F41" s="252">
        <v>3.73</v>
      </c>
      <c r="G41" s="253">
        <v>7680.3</v>
      </c>
      <c r="H41" s="254">
        <v>1</v>
      </c>
      <c r="I41" s="254" t="s">
        <v>1836</v>
      </c>
      <c r="J41" s="257">
        <f t="shared" si="0"/>
        <v>28647.519</v>
      </c>
      <c r="K41" s="258">
        <f t="shared" si="1"/>
        <v>14323.7595</v>
      </c>
      <c r="L41" s="258"/>
      <c r="M41" s="258"/>
    </row>
    <row r="42" spans="1:13" ht="90" hidden="1" x14ac:dyDescent="0.25">
      <c r="A42" s="255"/>
      <c r="B42" s="256"/>
      <c r="C42" s="249">
        <v>53</v>
      </c>
      <c r="D42" s="250" t="s">
        <v>1884</v>
      </c>
      <c r="E42" s="251" t="s">
        <v>1542</v>
      </c>
      <c r="F42" s="252">
        <v>5.0999999999999996</v>
      </c>
      <c r="G42" s="253">
        <v>7680.3</v>
      </c>
      <c r="H42" s="254">
        <v>1</v>
      </c>
      <c r="I42" s="254" t="s">
        <v>1836</v>
      </c>
      <c r="J42" s="257">
        <f t="shared" si="0"/>
        <v>39169.53</v>
      </c>
      <c r="K42" s="258">
        <f t="shared" si="1"/>
        <v>19584.764999999999</v>
      </c>
      <c r="L42" s="258"/>
      <c r="M42" s="258"/>
    </row>
    <row r="43" spans="1:13" ht="75" hidden="1" x14ac:dyDescent="0.25">
      <c r="A43" s="255"/>
      <c r="B43" s="256"/>
      <c r="C43" s="249">
        <v>54</v>
      </c>
      <c r="D43" s="250" t="s">
        <v>1583</v>
      </c>
      <c r="E43" s="251" t="s">
        <v>1542</v>
      </c>
      <c r="F43" s="252">
        <v>14.41</v>
      </c>
      <c r="G43" s="253">
        <v>7680.3</v>
      </c>
      <c r="H43" s="254">
        <v>1</v>
      </c>
      <c r="I43" s="254">
        <v>1</v>
      </c>
      <c r="J43" s="257">
        <f t="shared" si="0"/>
        <v>110673.12300000001</v>
      </c>
      <c r="K43" s="258">
        <f t="shared" si="1"/>
        <v>55336.561500000003</v>
      </c>
      <c r="L43" s="258"/>
      <c r="M43" s="258"/>
    </row>
    <row r="44" spans="1:13" ht="15.75" x14ac:dyDescent="0.25">
      <c r="A44" s="255">
        <v>9</v>
      </c>
      <c r="B44" s="256" t="s">
        <v>1885</v>
      </c>
      <c r="C44" s="249">
        <v>55</v>
      </c>
      <c r="D44" s="250" t="s">
        <v>1886</v>
      </c>
      <c r="E44" s="251" t="s">
        <v>1600</v>
      </c>
      <c r="F44" s="252">
        <v>0.74</v>
      </c>
      <c r="G44" s="253">
        <v>7680.3</v>
      </c>
      <c r="H44" s="254">
        <v>1</v>
      </c>
      <c r="I44" s="254" t="s">
        <v>1836</v>
      </c>
      <c r="J44" s="257">
        <f t="shared" si="0"/>
        <v>5683.4220000000005</v>
      </c>
      <c r="K44" s="258">
        <f t="shared" si="1"/>
        <v>2841.7110000000002</v>
      </c>
      <c r="L44" s="258">
        <v>5684</v>
      </c>
      <c r="M44" s="258">
        <v>2842</v>
      </c>
    </row>
    <row r="45" spans="1:13" ht="15.75" x14ac:dyDescent="0.25">
      <c r="A45" s="255">
        <v>10</v>
      </c>
      <c r="B45" s="256" t="s">
        <v>1887</v>
      </c>
      <c r="C45" s="249">
        <v>69</v>
      </c>
      <c r="D45" s="250" t="s">
        <v>1888</v>
      </c>
      <c r="E45" s="251" t="s">
        <v>1639</v>
      </c>
      <c r="F45" s="252">
        <v>0.9</v>
      </c>
      <c r="G45" s="253">
        <v>7680.3</v>
      </c>
      <c r="H45" s="254">
        <v>1</v>
      </c>
      <c r="I45" s="254" t="s">
        <v>1836</v>
      </c>
      <c r="J45" s="257">
        <f t="shared" si="0"/>
        <v>6912.27</v>
      </c>
      <c r="K45" s="258">
        <f t="shared" si="1"/>
        <v>3456.1350000000002</v>
      </c>
      <c r="L45" s="258">
        <v>6913</v>
      </c>
      <c r="M45" s="258">
        <v>3457</v>
      </c>
    </row>
    <row r="46" spans="1:13" ht="45" x14ac:dyDescent="0.25">
      <c r="A46" s="255">
        <v>11</v>
      </c>
      <c r="B46" s="256" t="s">
        <v>1889</v>
      </c>
      <c r="C46" s="249">
        <v>70</v>
      </c>
      <c r="D46" s="250" t="s">
        <v>1890</v>
      </c>
      <c r="E46" s="251" t="s">
        <v>1649</v>
      </c>
      <c r="F46" s="252">
        <v>1.46</v>
      </c>
      <c r="G46" s="253">
        <v>7680.3</v>
      </c>
      <c r="H46" s="254">
        <v>1</v>
      </c>
      <c r="I46" s="254" t="s">
        <v>1836</v>
      </c>
      <c r="J46" s="257">
        <f t="shared" si="0"/>
        <v>11213.237999999999</v>
      </c>
      <c r="K46" s="258">
        <f t="shared" si="1"/>
        <v>5606.6189999999997</v>
      </c>
      <c r="L46" s="258">
        <v>11214</v>
      </c>
      <c r="M46" s="258">
        <v>5607</v>
      </c>
    </row>
    <row r="47" spans="1:13" ht="30" hidden="1" x14ac:dyDescent="0.25">
      <c r="A47" s="255"/>
      <c r="B47" s="256"/>
      <c r="C47" s="249">
        <v>71</v>
      </c>
      <c r="D47" s="250" t="s">
        <v>1891</v>
      </c>
      <c r="E47" s="251" t="s">
        <v>1656</v>
      </c>
      <c r="F47" s="252">
        <v>1.84</v>
      </c>
      <c r="G47" s="253">
        <v>7680.3</v>
      </c>
      <c r="H47" s="254">
        <v>1</v>
      </c>
      <c r="I47" s="254">
        <v>1</v>
      </c>
      <c r="J47" s="257">
        <f t="shared" si="0"/>
        <v>14131.752</v>
      </c>
      <c r="K47" s="258">
        <f t="shared" si="1"/>
        <v>7065.8760000000002</v>
      </c>
      <c r="L47" s="258">
        <v>14132</v>
      </c>
      <c r="M47" s="258">
        <v>7066</v>
      </c>
    </row>
    <row r="48" spans="1:13" ht="30" x14ac:dyDescent="0.25">
      <c r="A48" s="255">
        <v>12</v>
      </c>
      <c r="B48" s="256" t="s">
        <v>1892</v>
      </c>
      <c r="C48" s="249">
        <v>75</v>
      </c>
      <c r="D48" s="250" t="s">
        <v>1702</v>
      </c>
      <c r="E48" s="251" t="s">
        <v>1676</v>
      </c>
      <c r="F48" s="252">
        <v>0.74</v>
      </c>
      <c r="G48" s="253">
        <v>7680.3</v>
      </c>
      <c r="H48" s="254">
        <v>1</v>
      </c>
      <c r="I48" s="254">
        <v>1</v>
      </c>
      <c r="J48" s="257">
        <f t="shared" si="0"/>
        <v>5683.4220000000005</v>
      </c>
      <c r="K48" s="258">
        <f t="shared" si="1"/>
        <v>2841.7110000000002</v>
      </c>
      <c r="L48" s="258">
        <v>5684</v>
      </c>
      <c r="M48" s="258">
        <v>2842</v>
      </c>
    </row>
    <row r="49" spans="1:13" ht="45" x14ac:dyDescent="0.25">
      <c r="A49" s="255">
        <v>13</v>
      </c>
      <c r="B49" s="256" t="s">
        <v>1893</v>
      </c>
      <c r="C49" s="249">
        <v>80</v>
      </c>
      <c r="D49" s="250" t="s">
        <v>1894</v>
      </c>
      <c r="E49" s="251" t="s">
        <v>1720</v>
      </c>
      <c r="F49" s="252">
        <v>1.05</v>
      </c>
      <c r="G49" s="253">
        <v>7680.3</v>
      </c>
      <c r="H49" s="254">
        <v>1</v>
      </c>
      <c r="I49" s="254" t="s">
        <v>1836</v>
      </c>
      <c r="J49" s="257">
        <f t="shared" si="0"/>
        <v>8064.3150000000005</v>
      </c>
      <c r="K49" s="258">
        <f t="shared" si="1"/>
        <v>4032.1575000000003</v>
      </c>
      <c r="L49" s="258">
        <v>8065</v>
      </c>
      <c r="M49" s="258">
        <v>4033</v>
      </c>
    </row>
    <row r="50" spans="1:13" ht="45" x14ac:dyDescent="0.25">
      <c r="A50" s="255">
        <v>14</v>
      </c>
      <c r="B50" s="256" t="s">
        <v>1895</v>
      </c>
      <c r="C50" s="249">
        <v>81</v>
      </c>
      <c r="D50" s="250" t="s">
        <v>1896</v>
      </c>
      <c r="E50" s="251" t="s">
        <v>1734</v>
      </c>
      <c r="F50" s="252">
        <v>0.8</v>
      </c>
      <c r="G50" s="253">
        <v>7680.3</v>
      </c>
      <c r="H50" s="254">
        <v>1</v>
      </c>
      <c r="I50" s="254" t="s">
        <v>1836</v>
      </c>
      <c r="J50" s="257">
        <f t="shared" si="0"/>
        <v>6144.2400000000007</v>
      </c>
      <c r="K50" s="258">
        <f t="shared" si="1"/>
        <v>3072.1200000000003</v>
      </c>
      <c r="L50" s="258">
        <v>6145</v>
      </c>
      <c r="M50" s="258">
        <v>3073</v>
      </c>
    </row>
    <row r="51" spans="1:13" ht="30" hidden="1" x14ac:dyDescent="0.25">
      <c r="A51" s="205"/>
      <c r="B51" s="260"/>
      <c r="C51" s="249">
        <v>82</v>
      </c>
      <c r="D51" s="250" t="s">
        <v>1739</v>
      </c>
      <c r="E51" s="251" t="s">
        <v>1734</v>
      </c>
      <c r="F51" s="252">
        <v>2.1800000000000002</v>
      </c>
      <c r="G51" s="253">
        <v>7680.3</v>
      </c>
      <c r="H51" s="254">
        <v>1</v>
      </c>
      <c r="I51" s="254">
        <v>1</v>
      </c>
      <c r="J51" s="257">
        <f t="shared" si="0"/>
        <v>16743.054</v>
      </c>
      <c r="K51" s="258"/>
      <c r="L51" s="258"/>
      <c r="M51" s="258"/>
    </row>
    <row r="52" spans="1:13" ht="30" hidden="1" x14ac:dyDescent="0.25">
      <c r="A52" s="205"/>
      <c r="B52" s="260"/>
      <c r="C52" s="249">
        <v>83</v>
      </c>
      <c r="D52" s="250" t="s">
        <v>1741</v>
      </c>
      <c r="E52" s="251" t="s">
        <v>1734</v>
      </c>
      <c r="F52" s="252">
        <v>2.58</v>
      </c>
      <c r="G52" s="253">
        <v>7680.3</v>
      </c>
      <c r="H52" s="254">
        <v>1</v>
      </c>
      <c r="I52" s="254">
        <v>1</v>
      </c>
      <c r="J52" s="257">
        <f t="shared" si="0"/>
        <v>19815.174000000003</v>
      </c>
      <c r="K52" s="258"/>
      <c r="L52" s="258"/>
      <c r="M52" s="258"/>
    </row>
    <row r="53" spans="1:13" ht="30" hidden="1" x14ac:dyDescent="0.25">
      <c r="A53" s="205"/>
      <c r="B53" s="260"/>
      <c r="C53" s="249">
        <v>87</v>
      </c>
      <c r="D53" s="250" t="s">
        <v>1897</v>
      </c>
      <c r="E53" s="251" t="s">
        <v>1751</v>
      </c>
      <c r="F53" s="252">
        <v>0.89</v>
      </c>
      <c r="G53" s="253">
        <v>7680.3</v>
      </c>
      <c r="H53" s="254">
        <v>1</v>
      </c>
      <c r="I53" s="254" t="s">
        <v>1836</v>
      </c>
      <c r="J53" s="257">
        <f t="shared" si="0"/>
        <v>6835.4670000000006</v>
      </c>
      <c r="K53" s="258">
        <f t="shared" si="1"/>
        <v>3417.7335000000003</v>
      </c>
      <c r="L53" s="258">
        <v>6836</v>
      </c>
      <c r="M53" s="258">
        <v>3418</v>
      </c>
    </row>
    <row r="54" spans="1:13" ht="15.75" x14ac:dyDescent="0.25">
      <c r="A54" s="205">
        <v>15</v>
      </c>
      <c r="B54" s="260" t="s">
        <v>1898</v>
      </c>
      <c r="C54" s="249">
        <v>104</v>
      </c>
      <c r="D54" s="250" t="s">
        <v>1899</v>
      </c>
      <c r="E54" s="251" t="s">
        <v>1814</v>
      </c>
      <c r="F54" s="252">
        <v>1.08</v>
      </c>
      <c r="G54" s="253">
        <v>7680.3</v>
      </c>
      <c r="H54" s="254">
        <v>1</v>
      </c>
      <c r="I54" s="254" t="s">
        <v>1836</v>
      </c>
      <c r="J54" s="257">
        <f t="shared" si="0"/>
        <v>8294.7240000000002</v>
      </c>
      <c r="K54" s="258">
        <f t="shared" si="1"/>
        <v>4147.3620000000001</v>
      </c>
      <c r="L54" s="258">
        <v>8295</v>
      </c>
      <c r="M54" s="258">
        <v>4148</v>
      </c>
    </row>
    <row r="55" spans="1:13" ht="105" x14ac:dyDescent="0.25">
      <c r="A55" s="255">
        <v>16</v>
      </c>
      <c r="B55" s="261" t="s">
        <v>1900</v>
      </c>
      <c r="C55" s="249">
        <v>105</v>
      </c>
      <c r="D55" s="250" t="s">
        <v>1901</v>
      </c>
      <c r="E55" s="251" t="s">
        <v>1814</v>
      </c>
      <c r="F55" s="252">
        <v>1.41</v>
      </c>
      <c r="G55" s="253">
        <v>7680.3</v>
      </c>
      <c r="H55" s="254">
        <v>1</v>
      </c>
      <c r="I55" s="254" t="s">
        <v>1836</v>
      </c>
      <c r="J55" s="257">
        <f t="shared" si="0"/>
        <v>10829.223</v>
      </c>
      <c r="K55" s="258">
        <f t="shared" si="1"/>
        <v>5414.6115</v>
      </c>
      <c r="L55" s="258">
        <v>10830</v>
      </c>
      <c r="M55" s="258">
        <v>5415</v>
      </c>
    </row>
    <row r="56" spans="1:13" ht="15.75" hidden="1" x14ac:dyDescent="0.25">
      <c r="C56" s="249">
        <v>106</v>
      </c>
      <c r="D56" s="250" t="s">
        <v>1902</v>
      </c>
      <c r="E56" s="251" t="s">
        <v>1814</v>
      </c>
      <c r="F56" s="252">
        <v>2.58</v>
      </c>
      <c r="G56" s="253"/>
      <c r="H56" s="254">
        <v>1</v>
      </c>
      <c r="I56" s="254" t="s">
        <v>1836</v>
      </c>
      <c r="J56" s="257">
        <f>F56*G56</f>
        <v>0</v>
      </c>
      <c r="K56" s="258">
        <f t="shared" si="1"/>
        <v>0</v>
      </c>
    </row>
    <row r="57" spans="1:13" ht="45" hidden="1" x14ac:dyDescent="0.25">
      <c r="C57" s="249">
        <v>107</v>
      </c>
      <c r="D57" s="250" t="s">
        <v>1903</v>
      </c>
      <c r="E57" s="251" t="s">
        <v>1814</v>
      </c>
      <c r="F57" s="252">
        <v>12.27</v>
      </c>
      <c r="G57" s="253">
        <v>7680.3</v>
      </c>
      <c r="H57" s="254">
        <v>1</v>
      </c>
      <c r="I57" s="254" t="s">
        <v>1836</v>
      </c>
      <c r="J57" s="257">
        <f>F57*G57</f>
        <v>94237.281000000003</v>
      </c>
      <c r="K57" s="258">
        <f t="shared" si="1"/>
        <v>47118.640500000001</v>
      </c>
    </row>
    <row r="58" spans="1:13" ht="45" hidden="1" x14ac:dyDescent="0.25">
      <c r="C58" s="249">
        <v>108</v>
      </c>
      <c r="D58" s="250" t="s">
        <v>1904</v>
      </c>
      <c r="E58" s="251" t="s">
        <v>1905</v>
      </c>
      <c r="F58" s="252">
        <v>7.86</v>
      </c>
      <c r="G58" s="253">
        <v>7680.3</v>
      </c>
      <c r="H58" s="254">
        <v>1</v>
      </c>
      <c r="I58" s="254">
        <v>1</v>
      </c>
      <c r="J58" s="257">
        <f>F58*G58</f>
        <v>60367.158000000003</v>
      </c>
      <c r="K58" s="258">
        <f t="shared" si="1"/>
        <v>30183.579000000002</v>
      </c>
    </row>
    <row r="59" spans="1:13" ht="63" hidden="1" x14ac:dyDescent="0.25">
      <c r="C59" s="249">
        <v>109</v>
      </c>
      <c r="D59" s="262" t="s">
        <v>1906</v>
      </c>
      <c r="E59" s="249" t="s">
        <v>1905</v>
      </c>
      <c r="F59" s="263">
        <v>0.56000000000000005</v>
      </c>
      <c r="G59" s="264">
        <v>7680.3</v>
      </c>
      <c r="H59" s="265">
        <v>1</v>
      </c>
      <c r="I59" s="265" t="s">
        <v>1836</v>
      </c>
      <c r="K59" s="266">
        <f t="shared" si="1"/>
        <v>0</v>
      </c>
    </row>
    <row r="60" spans="1:13" ht="78.75" hidden="1" x14ac:dyDescent="0.25">
      <c r="C60" s="249">
        <v>110</v>
      </c>
      <c r="D60" s="262" t="s">
        <v>1907</v>
      </c>
      <c r="E60" s="249" t="s">
        <v>1905</v>
      </c>
      <c r="F60" s="263">
        <v>0.46</v>
      </c>
      <c r="G60" s="264">
        <v>7680.3</v>
      </c>
      <c r="H60" s="265">
        <v>1</v>
      </c>
      <c r="I60" s="265" t="s">
        <v>1836</v>
      </c>
      <c r="K60" s="266">
        <f t="shared" si="1"/>
        <v>0</v>
      </c>
    </row>
    <row r="61" spans="1:13" ht="47.25" hidden="1" x14ac:dyDescent="0.25">
      <c r="C61" s="249">
        <v>111</v>
      </c>
      <c r="D61" s="262" t="s">
        <v>1908</v>
      </c>
      <c r="E61" s="249" t="s">
        <v>1905</v>
      </c>
      <c r="F61" s="263">
        <v>9.74</v>
      </c>
      <c r="G61" s="264">
        <v>7680.3</v>
      </c>
      <c r="H61" s="267">
        <v>0.67</v>
      </c>
      <c r="I61" s="265">
        <v>1</v>
      </c>
      <c r="K61" s="266">
        <f t="shared" si="1"/>
        <v>0</v>
      </c>
    </row>
    <row r="62" spans="1:13" ht="31.5" hidden="1" x14ac:dyDescent="0.25">
      <c r="C62" s="249">
        <v>112</v>
      </c>
      <c r="D62" s="262" t="s">
        <v>1909</v>
      </c>
      <c r="E62" s="249" t="s">
        <v>1905</v>
      </c>
      <c r="F62" s="263">
        <v>7.4</v>
      </c>
      <c r="G62" s="264">
        <v>7680.3</v>
      </c>
      <c r="H62" s="265">
        <v>1</v>
      </c>
      <c r="I62" s="265" t="s">
        <v>1836</v>
      </c>
      <c r="K62" s="266">
        <f t="shared" si="1"/>
        <v>0</v>
      </c>
    </row>
    <row r="63" spans="1:13" ht="31.5" hidden="1" x14ac:dyDescent="0.25">
      <c r="C63" s="249">
        <v>113</v>
      </c>
      <c r="D63" s="262" t="s">
        <v>1910</v>
      </c>
      <c r="E63" s="249" t="s">
        <v>1911</v>
      </c>
      <c r="F63" s="263">
        <v>3</v>
      </c>
      <c r="G63" s="264">
        <v>7680.3</v>
      </c>
      <c r="H63" s="265">
        <v>1</v>
      </c>
      <c r="I63" s="265" t="s">
        <v>1836</v>
      </c>
      <c r="K63" s="266">
        <f t="shared" si="1"/>
        <v>0</v>
      </c>
    </row>
    <row r="64" spans="1:13" ht="31.5" hidden="1" x14ac:dyDescent="0.25">
      <c r="C64" s="249">
        <v>114</v>
      </c>
      <c r="D64" s="262" t="s">
        <v>1912</v>
      </c>
      <c r="E64" s="249" t="s">
        <v>1911</v>
      </c>
      <c r="F64" s="263">
        <v>1.5</v>
      </c>
      <c r="G64" s="264">
        <v>7680.3</v>
      </c>
      <c r="H64" s="265">
        <v>1</v>
      </c>
      <c r="I64" s="265" t="s">
        <v>1836</v>
      </c>
      <c r="K64" s="266">
        <f t="shared" si="1"/>
        <v>0</v>
      </c>
    </row>
    <row r="65" spans="3:11" ht="63" hidden="1" x14ac:dyDescent="0.25">
      <c r="C65" s="249">
        <v>115</v>
      </c>
      <c r="D65" s="262" t="s">
        <v>1913</v>
      </c>
      <c r="E65" s="249" t="s">
        <v>1911</v>
      </c>
      <c r="F65" s="263">
        <v>2.25</v>
      </c>
      <c r="G65" s="264">
        <v>7680.3</v>
      </c>
      <c r="H65" s="265">
        <v>1</v>
      </c>
      <c r="I65" s="265" t="s">
        <v>1836</v>
      </c>
      <c r="K65" s="266">
        <f t="shared" si="1"/>
        <v>0</v>
      </c>
    </row>
    <row r="66" spans="3:11" ht="47.25" hidden="1" x14ac:dyDescent="0.25">
      <c r="C66" s="249">
        <v>116</v>
      </c>
      <c r="D66" s="262" t="s">
        <v>1914</v>
      </c>
      <c r="E66" s="249" t="s">
        <v>1911</v>
      </c>
      <c r="F66" s="263">
        <v>1.5</v>
      </c>
      <c r="G66" s="264">
        <v>7680.3</v>
      </c>
      <c r="H66" s="265">
        <v>1</v>
      </c>
      <c r="I66" s="265" t="s">
        <v>1836</v>
      </c>
      <c r="K66" s="266">
        <f t="shared" si="1"/>
        <v>0</v>
      </c>
    </row>
    <row r="67" spans="3:11" ht="47.25" hidden="1" x14ac:dyDescent="0.25">
      <c r="C67" s="249">
        <v>117</v>
      </c>
      <c r="D67" s="262" t="s">
        <v>1915</v>
      </c>
      <c r="E67" s="249" t="s">
        <v>1911</v>
      </c>
      <c r="F67" s="263">
        <v>0.7</v>
      </c>
      <c r="G67" s="264">
        <v>7680.3</v>
      </c>
      <c r="H67" s="265">
        <v>1.2</v>
      </c>
      <c r="I67" s="265" t="s">
        <v>1836</v>
      </c>
      <c r="K67" s="266">
        <f t="shared" si="1"/>
        <v>0</v>
      </c>
    </row>
    <row r="68" spans="3:11" ht="78.75" hidden="1" x14ac:dyDescent="0.25">
      <c r="C68" s="249">
        <v>118</v>
      </c>
      <c r="D68" s="268" t="s">
        <v>1916</v>
      </c>
      <c r="E68" s="249" t="s">
        <v>1911</v>
      </c>
      <c r="F68" s="263">
        <v>1.8</v>
      </c>
      <c r="G68" s="264">
        <v>7680.3</v>
      </c>
      <c r="H68" s="265">
        <v>1</v>
      </c>
      <c r="I68" s="265" t="s">
        <v>1836</v>
      </c>
      <c r="K68" s="266">
        <f t="shared" si="1"/>
        <v>0</v>
      </c>
    </row>
    <row r="69" spans="3:11" ht="47.25" hidden="1" x14ac:dyDescent="0.25">
      <c r="C69" s="249">
        <v>119</v>
      </c>
      <c r="D69" s="262" t="s">
        <v>1917</v>
      </c>
      <c r="E69" s="249" t="s">
        <v>1911</v>
      </c>
      <c r="F69" s="263">
        <v>2.75</v>
      </c>
      <c r="G69" s="264">
        <v>7680.3</v>
      </c>
      <c r="H69" s="265">
        <v>1</v>
      </c>
      <c r="I69" s="265" t="s">
        <v>1836</v>
      </c>
      <c r="K69" s="266">
        <f t="shared" si="1"/>
        <v>0</v>
      </c>
    </row>
    <row r="70" spans="3:11" ht="63" hidden="1" x14ac:dyDescent="0.25">
      <c r="C70" s="249">
        <v>120</v>
      </c>
      <c r="D70" s="262" t="s">
        <v>1918</v>
      </c>
      <c r="E70" s="249" t="s">
        <v>1911</v>
      </c>
      <c r="F70" s="263">
        <v>2.35</v>
      </c>
      <c r="G70" s="264">
        <v>7680.3</v>
      </c>
      <c r="H70" s="265">
        <v>1</v>
      </c>
      <c r="I70" s="265" t="s">
        <v>1836</v>
      </c>
      <c r="K70" s="266">
        <f t="shared" si="1"/>
        <v>0</v>
      </c>
    </row>
    <row r="71" spans="3:11" hidden="1" x14ac:dyDescent="0.25">
      <c r="C71" s="269"/>
      <c r="D71" s="270"/>
      <c r="E71" s="270"/>
      <c r="F71" s="269"/>
      <c r="G71" s="269"/>
      <c r="H71" s="270"/>
      <c r="I71" s="270"/>
    </row>
    <row r="72" spans="3:11" ht="15.75" hidden="1" x14ac:dyDescent="0.25">
      <c r="C72" s="350" t="s">
        <v>1919</v>
      </c>
      <c r="D72" s="350"/>
      <c r="E72" s="350"/>
      <c r="F72" s="350"/>
      <c r="G72" s="350"/>
      <c r="H72" s="350"/>
      <c r="I72" s="350"/>
    </row>
    <row r="73" spans="3:11" hidden="1" x14ac:dyDescent="0.25"/>
    <row r="74" spans="3:11" hidden="1" x14ac:dyDescent="0.25"/>
    <row r="75" spans="3:11" hidden="1" x14ac:dyDescent="0.25"/>
    <row r="76" spans="3:11" hidden="1" x14ac:dyDescent="0.25"/>
    <row r="77" spans="3:11" hidden="1" x14ac:dyDescent="0.25"/>
    <row r="78" spans="3:11" hidden="1" x14ac:dyDescent="0.25"/>
    <row r="79" spans="3:11" hidden="1" x14ac:dyDescent="0.25"/>
    <row r="80" spans="3:11" hidden="1" x14ac:dyDescent="0.25"/>
    <row r="81" hidden="1" x14ac:dyDescent="0.25"/>
  </sheetData>
  <mergeCells count="2">
    <mergeCell ref="A1:M1"/>
    <mergeCell ref="C72:I72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93" zoomScaleSheetLayoutView="93" workbookViewId="0">
      <selection activeCell="B4" sqref="B4"/>
    </sheetView>
  </sheetViews>
  <sheetFormatPr defaultRowHeight="15" x14ac:dyDescent="0.25"/>
  <cols>
    <col min="2" max="2" width="69" customWidth="1"/>
    <col min="258" max="258" width="69" customWidth="1"/>
    <col min="514" max="514" width="69" customWidth="1"/>
    <col min="770" max="770" width="69" customWidth="1"/>
    <col min="1026" max="1026" width="69" customWidth="1"/>
    <col min="1282" max="1282" width="69" customWidth="1"/>
    <col min="1538" max="1538" width="69" customWidth="1"/>
    <col min="1794" max="1794" width="69" customWidth="1"/>
    <col min="2050" max="2050" width="69" customWidth="1"/>
    <col min="2306" max="2306" width="69" customWidth="1"/>
    <col min="2562" max="2562" width="69" customWidth="1"/>
    <col min="2818" max="2818" width="69" customWidth="1"/>
    <col min="3074" max="3074" width="69" customWidth="1"/>
    <col min="3330" max="3330" width="69" customWidth="1"/>
    <col min="3586" max="3586" width="69" customWidth="1"/>
    <col min="3842" max="3842" width="69" customWidth="1"/>
    <col min="4098" max="4098" width="69" customWidth="1"/>
    <col min="4354" max="4354" width="69" customWidth="1"/>
    <col min="4610" max="4610" width="69" customWidth="1"/>
    <col min="4866" max="4866" width="69" customWidth="1"/>
    <col min="5122" max="5122" width="69" customWidth="1"/>
    <col min="5378" max="5378" width="69" customWidth="1"/>
    <col min="5634" max="5634" width="69" customWidth="1"/>
    <col min="5890" max="5890" width="69" customWidth="1"/>
    <col min="6146" max="6146" width="69" customWidth="1"/>
    <col min="6402" max="6402" width="69" customWidth="1"/>
    <col min="6658" max="6658" width="69" customWidth="1"/>
    <col min="6914" max="6914" width="69" customWidth="1"/>
    <col min="7170" max="7170" width="69" customWidth="1"/>
    <col min="7426" max="7426" width="69" customWidth="1"/>
    <col min="7682" max="7682" width="69" customWidth="1"/>
    <col min="7938" max="7938" width="69" customWidth="1"/>
    <col min="8194" max="8194" width="69" customWidth="1"/>
    <col min="8450" max="8450" width="69" customWidth="1"/>
    <col min="8706" max="8706" width="69" customWidth="1"/>
    <col min="8962" max="8962" width="69" customWidth="1"/>
    <col min="9218" max="9218" width="69" customWidth="1"/>
    <col min="9474" max="9474" width="69" customWidth="1"/>
    <col min="9730" max="9730" width="69" customWidth="1"/>
    <col min="9986" max="9986" width="69" customWidth="1"/>
    <col min="10242" max="10242" width="69" customWidth="1"/>
    <col min="10498" max="10498" width="69" customWidth="1"/>
    <col min="10754" max="10754" width="69" customWidth="1"/>
    <col min="11010" max="11010" width="69" customWidth="1"/>
    <col min="11266" max="11266" width="69" customWidth="1"/>
    <col min="11522" max="11522" width="69" customWidth="1"/>
    <col min="11778" max="11778" width="69" customWidth="1"/>
    <col min="12034" max="12034" width="69" customWidth="1"/>
    <col min="12290" max="12290" width="69" customWidth="1"/>
    <col min="12546" max="12546" width="69" customWidth="1"/>
    <col min="12802" max="12802" width="69" customWidth="1"/>
    <col min="13058" max="13058" width="69" customWidth="1"/>
    <col min="13314" max="13314" width="69" customWidth="1"/>
    <col min="13570" max="13570" width="69" customWidth="1"/>
    <col min="13826" max="13826" width="69" customWidth="1"/>
    <col min="14082" max="14082" width="69" customWidth="1"/>
    <col min="14338" max="14338" width="69" customWidth="1"/>
    <col min="14594" max="14594" width="69" customWidth="1"/>
    <col min="14850" max="14850" width="69" customWidth="1"/>
    <col min="15106" max="15106" width="69" customWidth="1"/>
    <col min="15362" max="15362" width="69" customWidth="1"/>
    <col min="15618" max="15618" width="69" customWidth="1"/>
    <col min="15874" max="15874" width="69" customWidth="1"/>
    <col min="16130" max="16130" width="69" customWidth="1"/>
  </cols>
  <sheetData>
    <row r="1" spans="1:4" ht="36.75" customHeight="1" x14ac:dyDescent="0.25">
      <c r="A1" s="354" t="s">
        <v>1957</v>
      </c>
      <c r="B1" s="354"/>
      <c r="C1" s="354"/>
      <c r="D1" s="354"/>
    </row>
    <row r="2" spans="1:4" ht="15.75" x14ac:dyDescent="0.25">
      <c r="A2" s="272"/>
      <c r="B2" s="285">
        <f>'мед.усл(стоим.случая дневной'!E2</f>
        <v>43649</v>
      </c>
      <c r="C2" s="272"/>
      <c r="D2" s="272"/>
    </row>
    <row r="3" spans="1:4" ht="45" customHeight="1" x14ac:dyDescent="0.25">
      <c r="A3" s="355" t="s">
        <v>1920</v>
      </c>
      <c r="B3" s="356"/>
      <c r="C3" s="356"/>
      <c r="D3" s="357"/>
    </row>
    <row r="4" spans="1:4" ht="76.5" x14ac:dyDescent="0.25">
      <c r="A4" s="273" t="s">
        <v>0</v>
      </c>
      <c r="B4" s="75" t="s">
        <v>2</v>
      </c>
      <c r="C4" s="75" t="s">
        <v>3</v>
      </c>
      <c r="D4" s="7" t="s">
        <v>1921</v>
      </c>
    </row>
    <row r="5" spans="1:4" ht="25.5" x14ac:dyDescent="0.25">
      <c r="A5" s="34">
        <v>2073</v>
      </c>
      <c r="B5" s="71" t="s">
        <v>1922</v>
      </c>
      <c r="C5" s="72" t="s">
        <v>1923</v>
      </c>
      <c r="D5" s="70" t="s">
        <v>582</v>
      </c>
    </row>
    <row r="6" spans="1:4" ht="25.5" x14ac:dyDescent="0.25">
      <c r="A6" s="34">
        <v>2074</v>
      </c>
      <c r="B6" s="71" t="s">
        <v>1924</v>
      </c>
      <c r="C6" s="72" t="s">
        <v>1923</v>
      </c>
      <c r="D6" s="70" t="s">
        <v>282</v>
      </c>
    </row>
    <row r="8" spans="1:4" x14ac:dyDescent="0.25">
      <c r="A8" s="358" t="s">
        <v>1925</v>
      </c>
      <c r="B8" s="359"/>
      <c r="C8" s="359"/>
      <c r="D8" s="359"/>
    </row>
    <row r="9" spans="1:4" x14ac:dyDescent="0.25">
      <c r="A9" s="359"/>
      <c r="B9" s="359"/>
      <c r="C9" s="359"/>
      <c r="D9" s="359"/>
    </row>
    <row r="10" spans="1:4" ht="76.5" x14ac:dyDescent="0.25">
      <c r="A10" s="273" t="s">
        <v>0</v>
      </c>
      <c r="B10" s="75" t="s">
        <v>2</v>
      </c>
      <c r="C10" s="75" t="s">
        <v>3</v>
      </c>
      <c r="D10" s="7" t="s">
        <v>1921</v>
      </c>
    </row>
    <row r="11" spans="1:4" x14ac:dyDescent="0.25">
      <c r="A11" s="360">
        <v>2070</v>
      </c>
      <c r="B11" s="300" t="s">
        <v>1922</v>
      </c>
      <c r="C11" s="310" t="s">
        <v>1923</v>
      </c>
      <c r="D11" s="310" t="s">
        <v>168</v>
      </c>
    </row>
    <row r="12" spans="1:4" x14ac:dyDescent="0.25">
      <c r="A12" s="360"/>
      <c r="B12" s="300"/>
      <c r="C12" s="310"/>
      <c r="D12" s="310"/>
    </row>
    <row r="13" spans="1:4" ht="25.5" x14ac:dyDescent="0.25">
      <c r="A13" s="274">
        <v>2071</v>
      </c>
      <c r="B13" s="71" t="s">
        <v>1926</v>
      </c>
      <c r="C13" s="70" t="s">
        <v>1923</v>
      </c>
      <c r="D13" s="70" t="s">
        <v>282</v>
      </c>
    </row>
    <row r="14" spans="1:4" x14ac:dyDescent="0.25">
      <c r="A14" s="360">
        <v>2072</v>
      </c>
      <c r="B14" s="300" t="s">
        <v>1927</v>
      </c>
      <c r="C14" s="310" t="s">
        <v>1923</v>
      </c>
      <c r="D14" s="310" t="s">
        <v>449</v>
      </c>
    </row>
    <row r="15" spans="1:4" x14ac:dyDescent="0.25">
      <c r="A15" s="360"/>
      <c r="B15" s="300"/>
      <c r="C15" s="310"/>
      <c r="D15" s="310"/>
    </row>
    <row r="17" spans="1:4" x14ac:dyDescent="0.25">
      <c r="A17" s="351" t="s">
        <v>1928</v>
      </c>
      <c r="B17" s="351"/>
      <c r="C17" s="351"/>
      <c r="D17" s="351"/>
    </row>
    <row r="18" spans="1:4" x14ac:dyDescent="0.25">
      <c r="A18" s="307"/>
      <c r="B18" s="307"/>
      <c r="C18" s="307"/>
      <c r="D18" s="307"/>
    </row>
    <row r="19" spans="1:4" ht="76.5" x14ac:dyDescent="0.25">
      <c r="A19" s="275" t="s">
        <v>0</v>
      </c>
      <c r="B19" s="29" t="s">
        <v>2</v>
      </c>
      <c r="C19" s="29" t="s">
        <v>3</v>
      </c>
      <c r="D19" s="20" t="s">
        <v>1921</v>
      </c>
    </row>
    <row r="20" spans="1:4" ht="25.5" x14ac:dyDescent="0.25">
      <c r="A20" s="34">
        <v>2064</v>
      </c>
      <c r="B20" s="71" t="s">
        <v>1922</v>
      </c>
      <c r="C20" s="74" t="s">
        <v>1923</v>
      </c>
      <c r="D20" s="74" t="s">
        <v>282</v>
      </c>
    </row>
    <row r="21" spans="1:4" ht="25.5" x14ac:dyDescent="0.25">
      <c r="A21" s="34">
        <v>2065</v>
      </c>
      <c r="B21" s="71" t="s">
        <v>1924</v>
      </c>
      <c r="C21" s="74" t="s">
        <v>1923</v>
      </c>
      <c r="D21" s="74" t="s">
        <v>282</v>
      </c>
    </row>
    <row r="23" spans="1:4" x14ac:dyDescent="0.25">
      <c r="A23" s="351" t="s">
        <v>1929</v>
      </c>
      <c r="B23" s="352"/>
      <c r="C23" s="352"/>
      <c r="D23" s="352"/>
    </row>
    <row r="24" spans="1:4" x14ac:dyDescent="0.25">
      <c r="A24" s="353"/>
      <c r="B24" s="353"/>
      <c r="C24" s="353"/>
      <c r="D24" s="353"/>
    </row>
    <row r="25" spans="1:4" ht="76.5" x14ac:dyDescent="0.25">
      <c r="A25" s="275" t="s">
        <v>0</v>
      </c>
      <c r="B25" s="29" t="s">
        <v>2</v>
      </c>
      <c r="C25" s="29" t="s">
        <v>3</v>
      </c>
      <c r="D25" s="20" t="s">
        <v>1921</v>
      </c>
    </row>
    <row r="26" spans="1:4" ht="25.5" x14ac:dyDescent="0.25">
      <c r="A26" s="34">
        <v>2066</v>
      </c>
      <c r="B26" s="71" t="s">
        <v>1930</v>
      </c>
      <c r="C26" s="70" t="s">
        <v>1923</v>
      </c>
      <c r="D26" s="70" t="s">
        <v>168</v>
      </c>
    </row>
    <row r="27" spans="1:4" ht="25.5" x14ac:dyDescent="0.25">
      <c r="A27" s="34">
        <v>2067</v>
      </c>
      <c r="B27" s="71" t="s">
        <v>1931</v>
      </c>
      <c r="C27" s="70" t="s">
        <v>1923</v>
      </c>
      <c r="D27" s="70" t="s">
        <v>449</v>
      </c>
    </row>
    <row r="28" spans="1:4" ht="25.5" x14ac:dyDescent="0.25">
      <c r="A28" s="34">
        <v>2068</v>
      </c>
      <c r="B28" s="71" t="s">
        <v>1932</v>
      </c>
      <c r="C28" s="70" t="s">
        <v>1923</v>
      </c>
      <c r="D28" s="70" t="s">
        <v>176</v>
      </c>
    </row>
    <row r="29" spans="1:4" x14ac:dyDescent="0.25">
      <c r="A29" s="276"/>
      <c r="B29" s="276"/>
      <c r="C29" s="276"/>
      <c r="D29" s="276"/>
    </row>
    <row r="30" spans="1:4" x14ac:dyDescent="0.25">
      <c r="A30" s="359" t="s">
        <v>1933</v>
      </c>
      <c r="B30" s="359"/>
      <c r="C30" s="359"/>
      <c r="D30" s="359"/>
    </row>
    <row r="31" spans="1:4" ht="76.5" x14ac:dyDescent="0.25">
      <c r="A31" s="273" t="s">
        <v>0</v>
      </c>
      <c r="B31" s="75" t="s">
        <v>2</v>
      </c>
      <c r="C31" s="75" t="s">
        <v>3</v>
      </c>
      <c r="D31" s="7" t="s">
        <v>1921</v>
      </c>
    </row>
    <row r="32" spans="1:4" ht="29.25" customHeight="1" x14ac:dyDescent="0.25">
      <c r="A32" s="361">
        <v>233</v>
      </c>
      <c r="B32" s="300" t="s">
        <v>1934</v>
      </c>
      <c r="C32" s="310" t="s">
        <v>1923</v>
      </c>
      <c r="D32" s="310" t="s">
        <v>12</v>
      </c>
    </row>
    <row r="33" spans="1:4" x14ac:dyDescent="0.25">
      <c r="A33" s="362"/>
      <c r="B33" s="300"/>
      <c r="C33" s="310"/>
      <c r="D33" s="310"/>
    </row>
  </sheetData>
  <mergeCells count="18">
    <mergeCell ref="A30:D30"/>
    <mergeCell ref="A32:A33"/>
    <mergeCell ref="B32:B33"/>
    <mergeCell ref="C32:C33"/>
    <mergeCell ref="D32:D33"/>
    <mergeCell ref="A23:D24"/>
    <mergeCell ref="A1:D1"/>
    <mergeCell ref="A3:D3"/>
    <mergeCell ref="A8:D9"/>
    <mergeCell ref="A11:A12"/>
    <mergeCell ref="B11:B12"/>
    <mergeCell ref="C11:C12"/>
    <mergeCell ref="D11:D12"/>
    <mergeCell ref="A14:A15"/>
    <mergeCell ref="B14:B15"/>
    <mergeCell ref="C14:C15"/>
    <mergeCell ref="D14:D15"/>
    <mergeCell ref="A17:D1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мед.услуги</vt:lpstr>
      <vt:lpstr>стомат</vt:lpstr>
      <vt:lpstr>мед.усл(стоим.случ.стационар</vt:lpstr>
      <vt:lpstr>мед.усл(стоим.случая дневной</vt:lpstr>
      <vt:lpstr>немед.услуги</vt:lpstr>
      <vt:lpstr>мед.услуги!Заголовки_для_печати</vt:lpstr>
      <vt:lpstr>мед.услуги!Область_печати</vt:lpstr>
      <vt:lpstr>стомат!Область_печати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stac-econom3</dc:creator>
  <cp:lastModifiedBy>User</cp:lastModifiedBy>
  <cp:lastPrinted>2019-04-24T12:13:15Z</cp:lastPrinted>
  <dcterms:created xsi:type="dcterms:W3CDTF">2019-04-24T07:05:58Z</dcterms:created>
  <dcterms:modified xsi:type="dcterms:W3CDTF">2019-07-17T07:55:02Z</dcterms:modified>
</cp:coreProperties>
</file>